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11760" activeTab="4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</sheets>
  <definedNames>
    <definedName name="_xlnm.Print_Titles" localSheetId="1">' Račun prihoda i rashoda'!$34:$34</definedName>
    <definedName name="_xlnm.Print_Titles" localSheetId="4">'POSEBNI DIO'!$5:$5</definedName>
    <definedName name="_xlnm.Print_Titles" localSheetId="2">'Rashodi prema funkcijskoj kl'!$9:$9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7" l="1"/>
  <c r="F43" i="7" l="1"/>
  <c r="G43" i="7"/>
  <c r="H43" i="7"/>
  <c r="I43" i="7"/>
  <c r="J43" i="7"/>
  <c r="E25" i="3" l="1"/>
  <c r="E23" i="3" s="1"/>
  <c r="F23" i="3"/>
  <c r="G23" i="3"/>
  <c r="H23" i="3"/>
  <c r="I23" i="3"/>
  <c r="J23" i="3"/>
  <c r="F11" i="3"/>
  <c r="G11" i="3"/>
  <c r="H11" i="3"/>
  <c r="I11" i="3"/>
  <c r="E11" i="3"/>
  <c r="E151" i="7"/>
  <c r="E150" i="7" s="1"/>
  <c r="E149" i="7" s="1"/>
  <c r="E161" i="7"/>
  <c r="E160" i="7" s="1"/>
  <c r="E155" i="7"/>
  <c r="J120" i="7"/>
  <c r="F120" i="7"/>
  <c r="G120" i="7"/>
  <c r="H120" i="7"/>
  <c r="I120" i="7"/>
  <c r="E121" i="7"/>
  <c r="E123" i="7"/>
  <c r="E129" i="7"/>
  <c r="E126" i="7" s="1"/>
  <c r="E147" i="7"/>
  <c r="E146" i="7" s="1"/>
  <c r="E119" i="7" s="1"/>
  <c r="E135" i="7"/>
  <c r="E134" i="7" s="1"/>
  <c r="E104" i="7"/>
  <c r="F62" i="7"/>
  <c r="G62" i="7"/>
  <c r="H62" i="7"/>
  <c r="I62" i="7"/>
  <c r="J62" i="7"/>
  <c r="F66" i="7"/>
  <c r="G66" i="7"/>
  <c r="H66" i="7"/>
  <c r="I66" i="7"/>
  <c r="J66" i="7"/>
  <c r="E63" i="7"/>
  <c r="E62" i="7" s="1"/>
  <c r="E67" i="7"/>
  <c r="E66" i="7" s="1"/>
  <c r="E45" i="7"/>
  <c r="E44" i="7" s="1"/>
  <c r="E43" i="7" s="1"/>
  <c r="J61" i="7" l="1"/>
  <c r="I61" i="7"/>
  <c r="F61" i="7"/>
  <c r="G61" i="7"/>
  <c r="E120" i="7"/>
  <c r="E61" i="7"/>
  <c r="H61" i="7"/>
  <c r="E9" i="7"/>
  <c r="E8" i="7" s="1"/>
  <c r="E7" i="7" s="1"/>
  <c r="F8" i="7"/>
  <c r="F7" i="7" s="1"/>
  <c r="F53" i="3"/>
  <c r="G53" i="3"/>
  <c r="G48" i="3"/>
  <c r="H10" i="1"/>
  <c r="I10" i="1"/>
  <c r="J10" i="1"/>
  <c r="K10" i="1"/>
  <c r="H79" i="3"/>
  <c r="I79" i="3"/>
  <c r="J79" i="3"/>
  <c r="E79" i="3"/>
  <c r="F79" i="3"/>
  <c r="G79" i="3"/>
  <c r="E77" i="3"/>
  <c r="G77" i="3"/>
  <c r="H77" i="3"/>
  <c r="I77" i="3"/>
  <c r="J77" i="3"/>
  <c r="E57" i="3"/>
  <c r="G57" i="3"/>
  <c r="H57" i="3"/>
  <c r="I57" i="3"/>
  <c r="J57" i="3"/>
  <c r="E36" i="3"/>
  <c r="G36" i="3"/>
  <c r="H36" i="3"/>
  <c r="I36" i="3"/>
  <c r="J36" i="3"/>
  <c r="F110" i="3"/>
  <c r="G110" i="3"/>
  <c r="H110" i="3"/>
  <c r="I110" i="3"/>
  <c r="J110" i="3"/>
  <c r="E110" i="3"/>
  <c r="H100" i="3"/>
  <c r="I100" i="3"/>
  <c r="J100" i="3"/>
  <c r="J89" i="3" s="1"/>
  <c r="E100" i="3"/>
  <c r="G107" i="3"/>
  <c r="G100" i="3" s="1"/>
  <c r="E46" i="3"/>
  <c r="H46" i="3"/>
  <c r="I46" i="3"/>
  <c r="J46" i="3"/>
  <c r="J11" i="3"/>
  <c r="E17" i="3"/>
  <c r="G17" i="3"/>
  <c r="H17" i="3"/>
  <c r="I17" i="3"/>
  <c r="J17" i="3"/>
  <c r="E20" i="3"/>
  <c r="E15" i="3"/>
  <c r="G15" i="3"/>
  <c r="H15" i="3"/>
  <c r="I15" i="3"/>
  <c r="J15" i="3"/>
  <c r="G20" i="3"/>
  <c r="H20" i="3"/>
  <c r="I20" i="3"/>
  <c r="J20" i="3"/>
  <c r="B10" i="5"/>
  <c r="D10" i="5"/>
  <c r="E10" i="5"/>
  <c r="F10" i="5"/>
  <c r="G10" i="5"/>
  <c r="E23" i="7"/>
  <c r="F23" i="7"/>
  <c r="H23" i="7"/>
  <c r="H22" i="7" s="1"/>
  <c r="I23" i="7"/>
  <c r="I22" i="7" s="1"/>
  <c r="J23" i="7"/>
  <c r="J22" i="7" s="1"/>
  <c r="G23" i="7"/>
  <c r="E25" i="7"/>
  <c r="F25" i="7"/>
  <c r="H25" i="7"/>
  <c r="I25" i="7"/>
  <c r="J25" i="7"/>
  <c r="G25" i="7"/>
  <c r="E18" i="7"/>
  <c r="E17" i="7" s="1"/>
  <c r="E16" i="7" s="1"/>
  <c r="F18" i="7"/>
  <c r="F17" i="7" s="1"/>
  <c r="F16" i="7" s="1"/>
  <c r="H17" i="7"/>
  <c r="H16" i="7" s="1"/>
  <c r="I18" i="7"/>
  <c r="I17" i="7" s="1"/>
  <c r="I16" i="7" s="1"/>
  <c r="J18" i="7"/>
  <c r="J17" i="7" s="1"/>
  <c r="J16" i="7" s="1"/>
  <c r="G18" i="7"/>
  <c r="G17" i="7" s="1"/>
  <c r="G16" i="7" s="1"/>
  <c r="E14" i="7"/>
  <c r="E13" i="7" s="1"/>
  <c r="E12" i="7" s="1"/>
  <c r="F14" i="7"/>
  <c r="F13" i="7" s="1"/>
  <c r="F12" i="7" s="1"/>
  <c r="H14" i="7"/>
  <c r="H13" i="7" s="1"/>
  <c r="H12" i="7" s="1"/>
  <c r="I14" i="7"/>
  <c r="I13" i="7" s="1"/>
  <c r="I12" i="7" s="1"/>
  <c r="J14" i="7"/>
  <c r="J13" i="7" s="1"/>
  <c r="J12" i="7" s="1"/>
  <c r="G14" i="7"/>
  <c r="G13" i="7" s="1"/>
  <c r="G12" i="7" s="1"/>
  <c r="H8" i="7"/>
  <c r="H7" i="7" s="1"/>
  <c r="I8" i="7"/>
  <c r="I7" i="7" s="1"/>
  <c r="J8" i="7"/>
  <c r="J7" i="7" s="1"/>
  <c r="G9" i="7"/>
  <c r="G8" i="7" s="1"/>
  <c r="G7" i="7" s="1"/>
  <c r="G161" i="7"/>
  <c r="G160" i="7" s="1"/>
  <c r="G159" i="7" s="1"/>
  <c r="H161" i="7"/>
  <c r="H160" i="7" s="1"/>
  <c r="H159" i="7" s="1"/>
  <c r="I161" i="7"/>
  <c r="I160" i="7" s="1"/>
  <c r="I159" i="7" s="1"/>
  <c r="J161" i="7"/>
  <c r="J160" i="7" s="1"/>
  <c r="J159" i="7" s="1"/>
  <c r="E154" i="7"/>
  <c r="E153" i="7" s="1"/>
  <c r="F154" i="7"/>
  <c r="F153" i="7" s="1"/>
  <c r="G154" i="7"/>
  <c r="G153" i="7" s="1"/>
  <c r="I155" i="7"/>
  <c r="I154" i="7" s="1"/>
  <c r="I153" i="7" s="1"/>
  <c r="J155" i="7"/>
  <c r="J154" i="7" s="1"/>
  <c r="J153" i="7" s="1"/>
  <c r="H155" i="7"/>
  <c r="H154" i="7" s="1"/>
  <c r="H153" i="7" s="1"/>
  <c r="E144" i="7"/>
  <c r="E143" i="7" s="1"/>
  <c r="F144" i="7"/>
  <c r="F143" i="7" s="1"/>
  <c r="G144" i="7"/>
  <c r="G143" i="7" s="1"/>
  <c r="I144" i="7"/>
  <c r="I143" i="7" s="1"/>
  <c r="J144" i="7"/>
  <c r="J143" i="7" s="1"/>
  <c r="H144" i="7"/>
  <c r="H143" i="7" s="1"/>
  <c r="E140" i="7"/>
  <c r="F140" i="7"/>
  <c r="J140" i="7"/>
  <c r="H140" i="7"/>
  <c r="I140" i="7"/>
  <c r="G141" i="7"/>
  <c r="G140" i="7" s="1"/>
  <c r="E132" i="7"/>
  <c r="E131" i="7" s="1"/>
  <c r="F132" i="7"/>
  <c r="F131" i="7" s="1"/>
  <c r="H132" i="7"/>
  <c r="H131" i="7" s="1"/>
  <c r="I132" i="7"/>
  <c r="I131" i="7" s="1"/>
  <c r="J132" i="7"/>
  <c r="J131" i="7" s="1"/>
  <c r="G132" i="7"/>
  <c r="G131" i="7" s="1"/>
  <c r="E138" i="7"/>
  <c r="E137" i="7" s="1"/>
  <c r="F138" i="7"/>
  <c r="F137" i="7" s="1"/>
  <c r="G138" i="7"/>
  <c r="G137" i="7" s="1"/>
  <c r="I138" i="7"/>
  <c r="I137" i="7" s="1"/>
  <c r="J138" i="7"/>
  <c r="J137" i="7" s="1"/>
  <c r="H138" i="7"/>
  <c r="H137" i="7" s="1"/>
  <c r="G129" i="7"/>
  <c r="H129" i="7"/>
  <c r="I129" i="7"/>
  <c r="J129" i="7"/>
  <c r="J127" i="7"/>
  <c r="G127" i="7"/>
  <c r="H127" i="7"/>
  <c r="I127" i="7"/>
  <c r="F127" i="7"/>
  <c r="F129" i="7"/>
  <c r="E116" i="7"/>
  <c r="E115" i="7" s="1"/>
  <c r="G116" i="7"/>
  <c r="G115" i="7" s="1"/>
  <c r="H116" i="7"/>
  <c r="H115" i="7" s="1"/>
  <c r="I116" i="7"/>
  <c r="I115" i="7" s="1"/>
  <c r="J116" i="7"/>
  <c r="J115" i="7" s="1"/>
  <c r="F116" i="7"/>
  <c r="F115" i="7" s="1"/>
  <c r="E112" i="7"/>
  <c r="E111" i="7" s="1"/>
  <c r="F112" i="7"/>
  <c r="F111" i="7" s="1"/>
  <c r="H112" i="7"/>
  <c r="H111" i="7" s="1"/>
  <c r="I112" i="7"/>
  <c r="I111" i="7" s="1"/>
  <c r="J112" i="7"/>
  <c r="J111" i="7" s="1"/>
  <c r="G112" i="7"/>
  <c r="G111" i="7" s="1"/>
  <c r="E109" i="7"/>
  <c r="F109" i="7"/>
  <c r="E108" i="7"/>
  <c r="F108" i="7"/>
  <c r="H108" i="7"/>
  <c r="I108" i="7"/>
  <c r="J108" i="7"/>
  <c r="H109" i="7"/>
  <c r="I109" i="7"/>
  <c r="J109" i="7"/>
  <c r="G108" i="7"/>
  <c r="G109" i="7"/>
  <c r="G104" i="7"/>
  <c r="G103" i="7" s="1"/>
  <c r="H104" i="7"/>
  <c r="H103" i="7" s="1"/>
  <c r="I104" i="7"/>
  <c r="I103" i="7" s="1"/>
  <c r="J104" i="7"/>
  <c r="J103" i="7" s="1"/>
  <c r="E103" i="7"/>
  <c r="F104" i="7"/>
  <c r="F103" i="7" s="1"/>
  <c r="E98" i="7"/>
  <c r="E97" i="7" s="1"/>
  <c r="F98" i="7"/>
  <c r="F97" i="7" s="1"/>
  <c r="H98" i="7"/>
  <c r="H97" i="7" s="1"/>
  <c r="I98" i="7"/>
  <c r="I97" i="7" s="1"/>
  <c r="J98" i="7"/>
  <c r="J97" i="7" s="1"/>
  <c r="G98" i="7"/>
  <c r="G97" i="7" s="1"/>
  <c r="E99" i="7"/>
  <c r="F99" i="7"/>
  <c r="H99" i="7"/>
  <c r="I99" i="7"/>
  <c r="J99" i="7"/>
  <c r="G99" i="7"/>
  <c r="I90" i="7"/>
  <c r="I89" i="7" s="1"/>
  <c r="J90" i="7"/>
  <c r="J89" i="7" s="1"/>
  <c r="E94" i="7"/>
  <c r="E93" i="7" s="1"/>
  <c r="F94" i="7"/>
  <c r="G94" i="7"/>
  <c r="G93" i="7" s="1"/>
  <c r="I94" i="7"/>
  <c r="I93" i="7" s="1"/>
  <c r="J94" i="7"/>
  <c r="J93" i="7" s="1"/>
  <c r="F93" i="7"/>
  <c r="E89" i="7"/>
  <c r="F89" i="7"/>
  <c r="G89" i="7"/>
  <c r="H90" i="7"/>
  <c r="H89" i="7" s="1"/>
  <c r="H94" i="7"/>
  <c r="H93" i="7" s="1"/>
  <c r="I85" i="7"/>
  <c r="I84" i="7" s="1"/>
  <c r="J85" i="7"/>
  <c r="J84" i="7" s="1"/>
  <c r="E85" i="7"/>
  <c r="E84" i="7" s="1"/>
  <c r="E79" i="7" s="1"/>
  <c r="F85" i="7"/>
  <c r="F84" i="7" s="1"/>
  <c r="F79" i="7" s="1"/>
  <c r="G85" i="7"/>
  <c r="G84" i="7" s="1"/>
  <c r="H85" i="7"/>
  <c r="H84" i="7" s="1"/>
  <c r="I81" i="7"/>
  <c r="I80" i="7" s="1"/>
  <c r="J81" i="7"/>
  <c r="J80" i="7" s="1"/>
  <c r="E81" i="7"/>
  <c r="F81" i="7"/>
  <c r="G81" i="7"/>
  <c r="G80" i="7" s="1"/>
  <c r="H81" i="7"/>
  <c r="H80" i="7" s="1"/>
  <c r="H76" i="7"/>
  <c r="H75" i="7" s="1"/>
  <c r="I76" i="7"/>
  <c r="I75" i="7" s="1"/>
  <c r="J76" i="7"/>
  <c r="J75" i="7" s="1"/>
  <c r="E76" i="7"/>
  <c r="E75" i="7" s="1"/>
  <c r="F76" i="7"/>
  <c r="F75" i="7" s="1"/>
  <c r="G76" i="7"/>
  <c r="G75" i="7" s="1"/>
  <c r="E72" i="7"/>
  <c r="E71" i="7" s="1"/>
  <c r="F72" i="7"/>
  <c r="F71" i="7" s="1"/>
  <c r="H72" i="7"/>
  <c r="H71" i="7" s="1"/>
  <c r="H70" i="7" s="1"/>
  <c r="I72" i="7"/>
  <c r="I71" i="7" s="1"/>
  <c r="I70" i="7" s="1"/>
  <c r="J72" i="7"/>
  <c r="J71" i="7" s="1"/>
  <c r="J70" i="7" s="1"/>
  <c r="G72" i="7"/>
  <c r="G71" i="7" s="1"/>
  <c r="E58" i="7"/>
  <c r="E57" i="7" s="1"/>
  <c r="F58" i="7"/>
  <c r="F57" i="7" s="1"/>
  <c r="H58" i="7"/>
  <c r="H57" i="7" s="1"/>
  <c r="I58" i="7"/>
  <c r="I57" i="7" s="1"/>
  <c r="J58" i="7"/>
  <c r="J57" i="7" s="1"/>
  <c r="G59" i="7"/>
  <c r="G58" i="7" s="1"/>
  <c r="G57" i="7" s="1"/>
  <c r="E55" i="7"/>
  <c r="E54" i="7" s="1"/>
  <c r="E53" i="7" s="1"/>
  <c r="F55" i="7"/>
  <c r="F54" i="7" s="1"/>
  <c r="F53" i="7" s="1"/>
  <c r="H55" i="7"/>
  <c r="H54" i="7" s="1"/>
  <c r="H53" i="7" s="1"/>
  <c r="I55" i="7"/>
  <c r="I54" i="7" s="1"/>
  <c r="I53" i="7" s="1"/>
  <c r="J55" i="7"/>
  <c r="J54" i="7" s="1"/>
  <c r="J53" i="7" s="1"/>
  <c r="G55" i="7"/>
  <c r="G54" i="7" s="1"/>
  <c r="G53" i="7" s="1"/>
  <c r="H48" i="7"/>
  <c r="H47" i="7" s="1"/>
  <c r="I48" i="7"/>
  <c r="I47" i="7" s="1"/>
  <c r="J48" i="7"/>
  <c r="J47" i="7" s="1"/>
  <c r="E48" i="7"/>
  <c r="E47" i="7" s="1"/>
  <c r="F48" i="7"/>
  <c r="F47" i="7" s="1"/>
  <c r="G51" i="7"/>
  <c r="G49" i="7"/>
  <c r="H41" i="7"/>
  <c r="H40" i="7" s="1"/>
  <c r="I41" i="7"/>
  <c r="I40" i="7" s="1"/>
  <c r="J41" i="7"/>
  <c r="J40" i="7" s="1"/>
  <c r="E41" i="7"/>
  <c r="E40" i="7" s="1"/>
  <c r="F41" i="7"/>
  <c r="F40" i="7" s="1"/>
  <c r="G41" i="7"/>
  <c r="G40" i="7" s="1"/>
  <c r="E38" i="7"/>
  <c r="E35" i="7"/>
  <c r="G35" i="7"/>
  <c r="H35" i="7"/>
  <c r="I35" i="7"/>
  <c r="J35" i="7"/>
  <c r="G38" i="7"/>
  <c r="H38" i="7"/>
  <c r="I38" i="7"/>
  <c r="J38" i="7"/>
  <c r="F38" i="7"/>
  <c r="F35" i="7"/>
  <c r="E28" i="7"/>
  <c r="G32" i="7"/>
  <c r="H32" i="7"/>
  <c r="H28" i="7" s="1"/>
  <c r="I32" i="7"/>
  <c r="I28" i="7" s="1"/>
  <c r="J32" i="7"/>
  <c r="J28" i="7" s="1"/>
  <c r="F32" i="7"/>
  <c r="G29" i="7"/>
  <c r="F29" i="7"/>
  <c r="E159" i="7"/>
  <c r="F161" i="7"/>
  <c r="F160" i="7" s="1"/>
  <c r="F159" i="7" s="1"/>
  <c r="C10" i="5"/>
  <c r="H89" i="3" l="1"/>
  <c r="I13" i="1" s="1"/>
  <c r="E89" i="3"/>
  <c r="F13" i="1" s="1"/>
  <c r="G89" i="3"/>
  <c r="H13" i="1" s="1"/>
  <c r="G46" i="3"/>
  <c r="G35" i="3" s="1"/>
  <c r="H12" i="1" s="1"/>
  <c r="H35" i="3"/>
  <c r="I12" i="1" s="1"/>
  <c r="I89" i="3"/>
  <c r="J13" i="1" s="1"/>
  <c r="J35" i="3"/>
  <c r="K12" i="1" s="1"/>
  <c r="K13" i="1"/>
  <c r="I10" i="3"/>
  <c r="J9" i="1" s="1"/>
  <c r="J8" i="1" s="1"/>
  <c r="G10" i="3"/>
  <c r="H9" i="1" s="1"/>
  <c r="H8" i="1" s="1"/>
  <c r="J10" i="3"/>
  <c r="K9" i="1" s="1"/>
  <c r="K8" i="1" s="1"/>
  <c r="F88" i="7"/>
  <c r="E88" i="7"/>
  <c r="I88" i="7"/>
  <c r="E102" i="7"/>
  <c r="E101" i="7" s="1"/>
  <c r="J102" i="7"/>
  <c r="J126" i="7"/>
  <c r="J119" i="7" s="1"/>
  <c r="J101" i="7" s="1"/>
  <c r="G102" i="7"/>
  <c r="J88" i="7"/>
  <c r="H102" i="7"/>
  <c r="F126" i="7"/>
  <c r="F119" i="7" s="1"/>
  <c r="G126" i="7"/>
  <c r="G119" i="7" s="1"/>
  <c r="G21" i="7"/>
  <c r="F21" i="7"/>
  <c r="G70" i="7"/>
  <c r="F70" i="7"/>
  <c r="G88" i="7"/>
  <c r="F22" i="7"/>
  <c r="F102" i="7"/>
  <c r="J21" i="7"/>
  <c r="G34" i="7"/>
  <c r="I102" i="7"/>
  <c r="G22" i="7"/>
  <c r="E70" i="7"/>
  <c r="E21" i="7"/>
  <c r="E22" i="7"/>
  <c r="E35" i="3"/>
  <c r="F12" i="1" s="1"/>
  <c r="I35" i="3"/>
  <c r="J12" i="1" s="1"/>
  <c r="H10" i="3"/>
  <c r="I9" i="1" s="1"/>
  <c r="I8" i="1" s="1"/>
  <c r="E10" i="3"/>
  <c r="F9" i="1" s="1"/>
  <c r="F8" i="1" s="1"/>
  <c r="I34" i="7"/>
  <c r="I21" i="7"/>
  <c r="H21" i="7"/>
  <c r="E34" i="7"/>
  <c r="E27" i="7" s="1"/>
  <c r="H126" i="7"/>
  <c r="H119" i="7" s="1"/>
  <c r="I126" i="7"/>
  <c r="I119" i="7" s="1"/>
  <c r="J79" i="7"/>
  <c r="F34" i="7"/>
  <c r="H88" i="7"/>
  <c r="J34" i="7"/>
  <c r="G48" i="7"/>
  <c r="G47" i="7" s="1"/>
  <c r="F28" i="7"/>
  <c r="H34" i="7"/>
  <c r="G27" i="7"/>
  <c r="G79" i="7"/>
  <c r="I79" i="7"/>
  <c r="G28" i="7"/>
  <c r="H79" i="7"/>
  <c r="G10" i="1"/>
  <c r="F48" i="3"/>
  <c r="F46" i="3" s="1"/>
  <c r="F36" i="3"/>
  <c r="F57" i="3"/>
  <c r="F77" i="3"/>
  <c r="F100" i="3"/>
  <c r="F89" i="3" s="1"/>
  <c r="F20" i="3"/>
  <c r="F17" i="3"/>
  <c r="F15" i="3"/>
  <c r="E6" i="7" l="1"/>
  <c r="E163" i="7" s="1"/>
  <c r="H120" i="3"/>
  <c r="F11" i="1"/>
  <c r="F14" i="1" s="1"/>
  <c r="H11" i="1"/>
  <c r="H14" i="1" s="1"/>
  <c r="H22" i="1" s="1"/>
  <c r="H28" i="1" s="1"/>
  <c r="K11" i="1"/>
  <c r="K14" i="1" s="1"/>
  <c r="I11" i="1"/>
  <c r="I14" i="1" s="1"/>
  <c r="J11" i="1"/>
  <c r="J14" i="1" s="1"/>
  <c r="J22" i="1" s="1"/>
  <c r="J28" i="1" s="1"/>
  <c r="J120" i="3"/>
  <c r="I120" i="3"/>
  <c r="G13" i="1"/>
  <c r="E120" i="3"/>
  <c r="G120" i="3"/>
  <c r="I6" i="7"/>
  <c r="I163" i="7" s="1"/>
  <c r="I101" i="7"/>
  <c r="H101" i="7"/>
  <c r="F101" i="7"/>
  <c r="G101" i="7"/>
  <c r="J6" i="7"/>
  <c r="J163" i="7" s="1"/>
  <c r="G6" i="7"/>
  <c r="H6" i="7"/>
  <c r="F27" i="7"/>
  <c r="F6" i="7" s="1"/>
  <c r="F163" i="7" s="1"/>
  <c r="F35" i="3"/>
  <c r="G12" i="1" s="1"/>
  <c r="F10" i="3"/>
  <c r="G9" i="1" s="1"/>
  <c r="G8" i="1" s="1"/>
  <c r="H21" i="1"/>
  <c r="H34" i="1"/>
  <c r="H37" i="1" s="1"/>
  <c r="F37" i="1"/>
  <c r="G34" i="1"/>
  <c r="G37" i="1" s="1"/>
  <c r="I34" i="1" s="1"/>
  <c r="I37" i="1" s="1"/>
  <c r="J34" i="1" s="1"/>
  <c r="J37" i="1" s="1"/>
  <c r="K34" i="1" s="1"/>
  <c r="K37" i="1" s="1"/>
  <c r="K21" i="1"/>
  <c r="J21" i="1"/>
  <c r="I21" i="1"/>
  <c r="G21" i="1"/>
  <c r="F21" i="1"/>
  <c r="G11" i="1" l="1"/>
  <c r="F120" i="3"/>
  <c r="H163" i="7"/>
  <c r="G163" i="7"/>
  <c r="G14" i="1"/>
  <c r="G22" i="1" s="1"/>
  <c r="G28" i="1" s="1"/>
  <c r="G29" i="1" s="1"/>
  <c r="H29" i="1"/>
  <c r="F22" i="1"/>
  <c r="F28" i="1" s="1"/>
  <c r="F29" i="1" s="1"/>
  <c r="I22" i="1"/>
  <c r="I28" i="1" s="1"/>
  <c r="I29" i="1" s="1"/>
  <c r="K22" i="1"/>
  <c r="K28" i="1" s="1"/>
  <c r="K29" i="1" s="1"/>
  <c r="J29" i="1"/>
</calcChain>
</file>

<file path=xl/sharedStrings.xml><?xml version="1.0" encoding="utf-8"?>
<sst xmlns="http://schemas.openxmlformats.org/spreadsheetml/2006/main" count="553" uniqueCount="182">
  <si>
    <t>PRIHODI UKUPNO</t>
  </si>
  <si>
    <t>PRIHODI POSLOVANJA</t>
  </si>
  <si>
    <t>RASHODI UKUPNO</t>
  </si>
  <si>
    <t>RAZLIKA - VIŠAK / MANJAK</t>
  </si>
  <si>
    <t>VIŠAK / MANJAK IZ PRETHODNE(IH) GODINE KOJI ĆE SE RASPOREDITI / POKRITI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</si>
  <si>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</si>
  <si>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</si>
  <si>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</si>
  <si>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</si>
  <si>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</si>
  <si>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</si>
  <si>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</si>
  <si>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</si>
  <si>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</si>
  <si>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</si>
  <si>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</si>
  <si>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</si>
  <si>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</si>
  <si>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</si>
  <si>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</si>
  <si>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</si>
  <si>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</si>
  <si>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</si>
  <si>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</si>
  <si>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</si>
  <si>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</si>
  <si>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</si>
  <si>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</si>
  <si>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</si>
  <si>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</si>
  <si>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</si>
  <si>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</si>
  <si>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</si>
  <si>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</si>
  <si>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</si>
  <si>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</si>
  <si>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</si>
  <si>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</si>
  <si>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</si>
  <si>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…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</si>
  <si>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</si>
  <si>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</si>
  <si>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</si>
  <si>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</si>
  <si>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</si>
  <si>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</si>
  <si>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EUR</t>
  </si>
  <si>
    <t>Proračun 2023.</t>
  </si>
  <si>
    <t>5.4.</t>
  </si>
  <si>
    <t>Pomoći proračunskim korisnicima SDŽ</t>
  </si>
  <si>
    <t>5.5.</t>
  </si>
  <si>
    <t>Pomoći EU za PK</t>
  </si>
  <si>
    <t>4.8.</t>
  </si>
  <si>
    <t>Prihodi za posebne namjene proračunskih korisnika</t>
  </si>
  <si>
    <t>Prihodi od imovine</t>
  </si>
  <si>
    <t>3.2.</t>
  </si>
  <si>
    <t>Vlastiti prihodi PK</t>
  </si>
  <si>
    <t>Prihodi od prodaje proizvoda i robe te pruženih usluga, prihodi od donacija te povrati po protestiranim jamstvima</t>
  </si>
  <si>
    <t>6.2.</t>
  </si>
  <si>
    <t>Donacije proračunskim korisnicima SDŽ</t>
  </si>
  <si>
    <t>1.1.</t>
  </si>
  <si>
    <t>7.2.</t>
  </si>
  <si>
    <t>Prihodi od prodaje nefinancijske imovine PK</t>
  </si>
  <si>
    <t>5.3.</t>
  </si>
  <si>
    <t xml:space="preserve">Pomoći EU </t>
  </si>
  <si>
    <t>4.4.</t>
  </si>
  <si>
    <t>Prihodi za posebne namjene - Decentralizacija</t>
  </si>
  <si>
    <t>Financijski rashodi</t>
  </si>
  <si>
    <t>Pomoći dane u inozemstvo i unutar općeg proračuna</t>
  </si>
  <si>
    <t>Ostali rashodi</t>
  </si>
  <si>
    <t>Rashodi za dodatna ulaganja na nefinancijskoj imovini</t>
  </si>
  <si>
    <t>8.2.</t>
  </si>
  <si>
    <t>Namjenski primici od zaduživanja proračunski korisnici</t>
  </si>
  <si>
    <t>Primljeni povrati glavnica danih zajmova i depozita</t>
  </si>
  <si>
    <t>09 Obrazovanje</t>
  </si>
  <si>
    <t>091 Predškolsko i osnovno obrazovanje</t>
  </si>
  <si>
    <t>092 Srednjoškolsko  obrazovanje</t>
  </si>
  <si>
    <t>093 "Poslije srednjoškolsko, ali ne visoko obrazovanje"</t>
  </si>
  <si>
    <t>094 Visoka naobrazba</t>
  </si>
  <si>
    <t>095 Obrazovanje koje se ne može definirati po stupnju</t>
  </si>
  <si>
    <t>096 Dodatne usluge u obrazovanju</t>
  </si>
  <si>
    <t>097 Istraživanje i razvoj obrazovanja</t>
  </si>
  <si>
    <t>098 Usluge obrazovanja koje nisu drugdje svrstane</t>
  </si>
  <si>
    <t>1. Rebalans 2023.</t>
  </si>
  <si>
    <t>Izvršenje 2022.*</t>
  </si>
  <si>
    <t>Izvršenje 2022.</t>
  </si>
  <si>
    <t>Plan 2023.</t>
  </si>
  <si>
    <t>Proračun za 2024.</t>
  </si>
  <si>
    <t>Projekcija proračuna
za 2025.</t>
  </si>
  <si>
    <t>Projekcija proračuna
za 2026.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</si>
  <si>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</si>
  <si>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</si>
  <si>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</si>
  <si>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</si>
  <si>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</si>
  <si>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</si>
  <si>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</si>
  <si>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</si>
  <si>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</si>
  <si>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</si>
  <si>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D) VIŠEGODIŠNJI PLAN URAVNOTEŽENJA</t>
  </si>
  <si>
    <t>VIŠAK / MANJAK TEKUĆE GODINE</t>
  </si>
  <si>
    <t>* Napomena: Iznosi u stupcima Izvršenje 2022. preračunavaju se iz kuna u eure prema fiksnom tečaju konverzije (1 EUR=7,53450 kuna) i po pravilima za preračunavanje i zaokruživanje.</t>
  </si>
  <si>
    <t>Naknade građanima i kućanstvima na temelju osiguranja</t>
  </si>
  <si>
    <t>PROGRAM 4001</t>
  </si>
  <si>
    <t>RAZVOJ ODGOJNO OBRAZOVNOG SUSTAVA</t>
  </si>
  <si>
    <t>Aktivnost A400103</t>
  </si>
  <si>
    <t>NATJECANJA, MANIFESTACIJE I OSTALO</t>
  </si>
  <si>
    <t>Izvor financiranja 1.1.1.</t>
  </si>
  <si>
    <t>Aktivnost A400104</t>
  </si>
  <si>
    <t>E-ŠKOLE</t>
  </si>
  <si>
    <t>Aktivnost A400115</t>
  </si>
  <si>
    <t>OSOBNI POMOĆNICI I POMOĆNICI U NASTAVI</t>
  </si>
  <si>
    <t>Aktivnost A400118</t>
  </si>
  <si>
    <t>NABAVA UDŽBENIKA I DRUGIH OBRAZOVNIH MATERIJALA</t>
  </si>
  <si>
    <t>Izvor financiranja 5.4.1.</t>
  </si>
  <si>
    <t>Pomoći PK</t>
  </si>
  <si>
    <t>Naknade građanima i kućanstvima na temelju osiguranja i druge naknade</t>
  </si>
  <si>
    <t>Kapitalni projekt K400108</t>
  </si>
  <si>
    <t>BioMOZAIK Krš i more</t>
  </si>
  <si>
    <t>Izvor financiranja 5.5.1</t>
  </si>
  <si>
    <t>Izvor financiranja 5.5.2</t>
  </si>
  <si>
    <t>Pomoći EU za PK - prenesena sredstva</t>
  </si>
  <si>
    <t>Čuvari baštine</t>
  </si>
  <si>
    <t xml:space="preserve">Izvor financiranja 5.4.2 </t>
  </si>
  <si>
    <t>Pomoći PK - prenesena sredstva</t>
  </si>
  <si>
    <t>RAST</t>
  </si>
  <si>
    <t xml:space="preserve">Pomoći PK </t>
  </si>
  <si>
    <t>FINANCIRANJE TROŠKOVA PREHRANE ZA UČENIKE OŠ</t>
  </si>
  <si>
    <t>OPSKRBA ŠKOLSKIH USTANOVA HIGIJENSKIM POTREPŠTINAMA ZA UČENICE</t>
  </si>
  <si>
    <t>UČIMO ZAJEDNO V</t>
  </si>
  <si>
    <t>Izvor financiranja 5.3.1.</t>
  </si>
  <si>
    <t>Pomoći EU</t>
  </si>
  <si>
    <t>UČIMO ZAJEDNO VI</t>
  </si>
  <si>
    <t>IZVANNASTAVNE AKTIVNOSTI OŠ I SŠ</t>
  </si>
  <si>
    <t>PROGRAM 4030</t>
  </si>
  <si>
    <t>OSNOVNOŠKOLSKO OBRAZOVANJE</t>
  </si>
  <si>
    <t>Aktivnost A403001</t>
  </si>
  <si>
    <t>RASHODI DJELATNOSTI</t>
  </si>
  <si>
    <t xml:space="preserve">Izvor financiranja 3.2.1 </t>
  </si>
  <si>
    <t xml:space="preserve">Izvor financiranja 3.2.2 </t>
  </si>
  <si>
    <t>Vlastiti prihodi PK-prenesena sredstva</t>
  </si>
  <si>
    <t xml:space="preserve">Izvor financiranja 4.4.1 </t>
  </si>
  <si>
    <t>Prihodi za posebne namjene-Decentralizacija</t>
  </si>
  <si>
    <t xml:space="preserve">Izvor financiranja 5.4.1 </t>
  </si>
  <si>
    <t>Aktivnost A403002</t>
  </si>
  <si>
    <t>IZGRADNJA I UREĐENJE OBJEKATA TE NABAVA I ODRŽAVANJE OPREME</t>
  </si>
  <si>
    <t xml:space="preserve">Izvor financiranja 4.8.2 </t>
  </si>
  <si>
    <t>Prihodi za posebne namjene PK - prenesena sredstva</t>
  </si>
  <si>
    <t xml:space="preserve">Izvor financiranja 5.4.1. </t>
  </si>
  <si>
    <t>Aktivnost A403004</t>
  </si>
  <si>
    <t>PRIJEVOZ UČENIKA OSNOVNIH ŠKOLA</t>
  </si>
  <si>
    <t>Aktivnost T400103</t>
  </si>
  <si>
    <t>Aktivnost T400108</t>
  </si>
  <si>
    <t>Aktivnost T400110</t>
  </si>
  <si>
    <t>Aktivnost T400111</t>
  </si>
  <si>
    <t>Aktivnost T400120</t>
  </si>
  <si>
    <t>Aktivnost T400121</t>
  </si>
  <si>
    <t>Aktivnost T400122</t>
  </si>
  <si>
    <t>UČIMO ZAJEDNO VII</t>
  </si>
  <si>
    <t>Izvor financiranja 4.8.1</t>
  </si>
  <si>
    <t>Prihodi za posebne namjene PK</t>
  </si>
  <si>
    <t>Aktivnost A403003</t>
  </si>
  <si>
    <t>PRAVNO ZASTUPANJE, NAKNADE ŠTETE I OSTALO</t>
  </si>
  <si>
    <t>5.1.</t>
  </si>
  <si>
    <t>Pomoći</t>
  </si>
  <si>
    <t>UKUPNO RASHODI:</t>
  </si>
  <si>
    <t>Prihodi od upravnih i administrativnih pristojbi, pristojbi po posebnim propisima i naknada</t>
  </si>
  <si>
    <t>UKUPNI RASHODI:</t>
  </si>
  <si>
    <t>UČIMO ZAJEDNO IV</t>
  </si>
  <si>
    <t>Aktivnost T400009</t>
  </si>
  <si>
    <t>Aktivnost T400156</t>
  </si>
  <si>
    <t>Izvor financiranja 4.4.2</t>
  </si>
  <si>
    <t>Prihodi za posebne namjene-Decentralizacija-prenesena sredstva</t>
  </si>
  <si>
    <t>Izvor financiranja 6.2.1.</t>
  </si>
  <si>
    <t>Donacije PK</t>
  </si>
  <si>
    <t xml:space="preserve">Izvor financiranja 1.1.1 </t>
  </si>
  <si>
    <t>Dodatna ulaganja na građevinskim objektima</t>
  </si>
  <si>
    <t>ŠKOLSKI MEDNI DAN</t>
  </si>
  <si>
    <t>Aktivnost T40300003</t>
  </si>
  <si>
    <t>Izvor financiranja 5.1.1.</t>
  </si>
  <si>
    <t xml:space="preserve">Pomoći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</si>
</sst>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i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i/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202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3" xfId="0" applyNumberFormat="1" applyFont="1" applyFill="1" applyBorder="1" applyAlignment="1" applyProtection="1">
      <alignment horizontal="left" vertical="center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0" fillId="2" borderId="3" xfId="0" applyNumberFormat="1" applyFont="1" applyFill="1" applyBorder="1" applyAlignment="1" applyProtection="1">
      <alignment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10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6" fillId="0" borderId="5" xfId="0" applyFont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8" fillId="3" borderId="2" xfId="0" applyNumberFormat="1" applyFont="1" applyFill="1" applyBorder="1" applyAlignment="1" applyProtection="1">
      <alignment vertical="center"/>
    </xf>
    <xf numFmtId="3" fontId="17" fillId="2" borderId="3" xfId="0" applyNumberFormat="1" applyFont="1" applyFill="1" applyBorder="1" applyAlignment="1">
      <alignment horizontal="right"/>
    </xf>
    <xf numFmtId="0" fontId="18" fillId="0" borderId="0" xfId="0" applyFont="1"/>
    <xf numFmtId="0" fontId="0" fillId="0" borderId="0" xfId="0" applyFont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21" fillId="0" borderId="0" xfId="0" applyFont="1"/>
    <xf numFmtId="0" fontId="20" fillId="0" borderId="3" xfId="1" applyNumberFormat="1" applyFont="1" applyFill="1" applyBorder="1" applyAlignment="1" applyProtection="1">
      <alignment horizontal="left" vertical="center" wrapText="1"/>
    </xf>
    <xf numFmtId="0" fontId="22" fillId="0" borderId="3" xfId="1" applyNumberFormat="1" applyFont="1" applyFill="1" applyBorder="1" applyAlignment="1" applyProtection="1">
      <alignment horizontal="left" vertical="center" wrapText="1"/>
    </xf>
    <xf numFmtId="3" fontId="10" fillId="4" borderId="1" xfId="0" quotePrefix="1" applyNumberFormat="1" applyFont="1" applyFill="1" applyBorder="1" applyAlignment="1">
      <alignment horizontal="right"/>
    </xf>
    <xf numFmtId="3" fontId="10" fillId="4" borderId="3" xfId="0" applyNumberFormat="1" applyFont="1" applyFill="1" applyBorder="1" applyAlignment="1" applyProtection="1">
      <alignment horizontal="right" wrapText="1"/>
    </xf>
    <xf numFmtId="3" fontId="10" fillId="3" borderId="1" xfId="0" quotePrefix="1" applyNumberFormat="1" applyFont="1" applyFill="1" applyBorder="1" applyAlignment="1">
      <alignment horizontal="right"/>
    </xf>
    <xf numFmtId="3" fontId="10" fillId="3" borderId="3" xfId="0" quotePrefix="1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Alignment="1">
      <alignment wrapText="1"/>
    </xf>
    <xf numFmtId="0" fontId="24" fillId="0" borderId="0" xfId="0" quotePrefix="1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/>
    <xf numFmtId="0" fontId="10" fillId="0" borderId="1" xfId="0" quotePrefix="1" applyFont="1" applyBorder="1" applyAlignment="1">
      <alignment horizontal="left" wrapText="1"/>
    </xf>
    <xf numFmtId="0" fontId="10" fillId="0" borderId="2" xfId="0" quotePrefix="1" applyFont="1" applyBorder="1" applyAlignment="1">
      <alignment horizontal="left" wrapText="1"/>
    </xf>
    <xf numFmtId="0" fontId="10" fillId="0" borderId="2" xfId="0" quotePrefix="1" applyFont="1" applyBorder="1" applyAlignment="1">
      <alignment horizontal="center" wrapText="1"/>
    </xf>
    <xf numFmtId="0" fontId="10" fillId="0" borderId="2" xfId="0" quotePrefix="1" applyNumberFormat="1" applyFont="1" applyFill="1" applyBorder="1" applyAlignment="1" applyProtection="1">
      <alignment horizontal="left"/>
    </xf>
    <xf numFmtId="0" fontId="10" fillId="2" borderId="3" xfId="0" applyNumberFormat="1" applyFont="1" applyFill="1" applyBorder="1" applyAlignment="1" applyProtection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17" fillId="2" borderId="1" xfId="0" applyNumberFormat="1" applyFont="1" applyFill="1" applyBorder="1" applyAlignment="1" applyProtection="1">
      <alignment horizontal="left" vertical="center" wrapText="1"/>
    </xf>
    <xf numFmtId="0" fontId="17" fillId="2" borderId="2" xfId="0" applyNumberFormat="1" applyFont="1" applyFill="1" applyBorder="1" applyAlignment="1" applyProtection="1">
      <alignment horizontal="left" vertical="center" wrapText="1"/>
    </xf>
    <xf numFmtId="0" fontId="17" fillId="2" borderId="4" xfId="0" applyNumberFormat="1" applyFont="1" applyFill="1" applyBorder="1" applyAlignment="1" applyProtection="1">
      <alignment horizontal="left" vertical="center" wrapText="1"/>
    </xf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 applyProtection="1">
      <alignment horizontal="right" wrapText="1"/>
    </xf>
    <xf numFmtId="0" fontId="10" fillId="5" borderId="3" xfId="0" applyNumberFormat="1" applyFont="1" applyFill="1" applyBorder="1" applyAlignment="1" applyProtection="1">
      <alignment horizontal="left" vertical="center" wrapText="1"/>
    </xf>
    <xf numFmtId="4" fontId="3" fillId="5" borderId="3" xfId="0" applyNumberFormat="1" applyFont="1" applyFill="1" applyBorder="1" applyAlignment="1">
      <alignment horizontal="right"/>
    </xf>
    <xf numFmtId="0" fontId="10" fillId="5" borderId="3" xfId="0" applyFont="1" applyFill="1" applyBorder="1" applyAlignment="1">
      <alignment horizontal="left" vertical="center"/>
    </xf>
    <xf numFmtId="0" fontId="10" fillId="5" borderId="3" xfId="0" applyNumberFormat="1" applyFont="1" applyFill="1" applyBorder="1" applyAlignment="1" applyProtection="1">
      <alignment horizontal="left" vertical="center"/>
    </xf>
    <xf numFmtId="0" fontId="10" fillId="5" borderId="3" xfId="0" applyNumberFormat="1" applyFont="1" applyFill="1" applyBorder="1" applyAlignment="1" applyProtection="1">
      <alignment vertical="center" wrapText="1"/>
    </xf>
    <xf numFmtId="4" fontId="10" fillId="5" borderId="3" xfId="0" applyNumberFormat="1" applyFont="1" applyFill="1" applyBorder="1" applyAlignment="1" applyProtection="1">
      <alignment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4" fontId="20" fillId="0" borderId="3" xfId="1" applyNumberFormat="1" applyFont="1" applyFill="1" applyBorder="1" applyAlignment="1" applyProtection="1">
      <alignment horizontal="left" vertical="center" wrapText="1"/>
    </xf>
    <xf numFmtId="4" fontId="22" fillId="0" borderId="3" xfId="1" applyNumberFormat="1" applyFont="1" applyFill="1" applyBorder="1" applyAlignment="1" applyProtection="1">
      <alignment horizontal="left" vertical="center" wrapText="1"/>
    </xf>
    <xf numFmtId="4" fontId="18" fillId="0" borderId="3" xfId="0" applyNumberFormat="1" applyFont="1" applyBorder="1"/>
    <xf numFmtId="4" fontId="0" fillId="0" borderId="3" xfId="0" applyNumberFormat="1" applyBorder="1"/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3" fillId="2" borderId="4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4" fontId="3" fillId="7" borderId="3" xfId="0" applyNumberFormat="1" applyFont="1" applyFill="1" applyBorder="1" applyAlignment="1">
      <alignment horizontal="right"/>
    </xf>
    <xf numFmtId="4" fontId="6" fillId="7" borderId="3" xfId="0" applyNumberFormat="1" applyFont="1" applyFill="1" applyBorder="1" applyAlignment="1">
      <alignment horizontal="right"/>
    </xf>
    <xf numFmtId="4" fontId="17" fillId="8" borderId="4" xfId="0" applyNumberFormat="1" applyFont="1" applyFill="1" applyBorder="1" applyAlignment="1" applyProtection="1">
      <alignment horizontal="left" vertical="center" wrapText="1"/>
    </xf>
    <xf numFmtId="4" fontId="3" fillId="8" borderId="3" xfId="0" applyNumberFormat="1" applyFont="1" applyFill="1" applyBorder="1" applyAlignment="1">
      <alignment horizontal="right"/>
    </xf>
    <xf numFmtId="0" fontId="26" fillId="7" borderId="4" xfId="0" applyNumberFormat="1" applyFont="1" applyFill="1" applyBorder="1" applyAlignment="1" applyProtection="1">
      <alignment horizontal="left" vertical="center" wrapText="1"/>
    </xf>
    <xf numFmtId="4" fontId="3" fillId="7" borderId="3" xfId="0" applyNumberFormat="1" applyFont="1" applyFill="1" applyBorder="1" applyAlignment="1" applyProtection="1">
      <alignment horizontal="right" wrapText="1"/>
    </xf>
    <xf numFmtId="0" fontId="17" fillId="8" borderId="4" xfId="0" applyNumberFormat="1" applyFont="1" applyFill="1" applyBorder="1" applyAlignment="1" applyProtection="1">
      <alignment horizontal="left" vertical="center" wrapText="1"/>
    </xf>
    <xf numFmtId="4" fontId="17" fillId="8" borderId="3" xfId="0" applyNumberFormat="1" applyFont="1" applyFill="1" applyBorder="1" applyAlignment="1">
      <alignment horizontal="right"/>
    </xf>
    <xf numFmtId="4" fontId="17" fillId="8" borderId="3" xfId="0" applyNumberFormat="1" applyFont="1" applyFill="1" applyBorder="1" applyAlignment="1" applyProtection="1">
      <alignment horizontal="right" wrapText="1"/>
    </xf>
    <xf numFmtId="4" fontId="17" fillId="8" borderId="3" xfId="0" applyNumberFormat="1" applyFont="1" applyFill="1" applyBorder="1" applyAlignment="1"/>
    <xf numFmtId="4" fontId="3" fillId="2" borderId="3" xfId="0" applyNumberFormat="1" applyFont="1" applyFill="1" applyBorder="1" applyAlignment="1"/>
    <xf numFmtId="4" fontId="3" fillId="2" borderId="4" xfId="0" applyNumberFormat="1" applyFont="1" applyFill="1" applyBorder="1" applyAlignment="1" applyProtection="1">
      <alignment vertical="center" wrapText="1"/>
    </xf>
    <xf numFmtId="4" fontId="3" fillId="2" borderId="4" xfId="0" applyNumberFormat="1" applyFont="1" applyFill="1" applyBorder="1" applyAlignment="1" applyProtection="1">
      <alignment horizontal="right" vertical="center" wrapText="1"/>
    </xf>
    <xf numFmtId="4" fontId="6" fillId="6" borderId="3" xfId="0" applyNumberFormat="1" applyFont="1" applyFill="1" applyBorder="1" applyAlignment="1">
      <alignment horizontal="right"/>
    </xf>
    <xf numFmtId="4" fontId="27" fillId="0" borderId="3" xfId="1" applyNumberFormat="1" applyFont="1" applyFill="1" applyBorder="1" applyAlignment="1" applyProtection="1">
      <alignment horizontal="right" vertical="center" wrapText="1"/>
    </xf>
    <xf numFmtId="0" fontId="8" fillId="7" borderId="3" xfId="0" quotePrefix="1" applyFont="1" applyFill="1" applyBorder="1" applyAlignment="1">
      <alignment horizontal="left" vertical="center"/>
    </xf>
    <xf numFmtId="0" fontId="9" fillId="7" borderId="3" xfId="0" quotePrefix="1" applyFont="1" applyFill="1" applyBorder="1" applyAlignment="1">
      <alignment horizontal="left" vertical="center"/>
    </xf>
    <xf numFmtId="0" fontId="8" fillId="7" borderId="3" xfId="0" applyNumberFormat="1" applyFont="1" applyFill="1" applyBorder="1" applyAlignment="1" applyProtection="1">
      <alignment horizontal="left" vertical="center" wrapText="1"/>
    </xf>
    <xf numFmtId="4" fontId="8" fillId="7" borderId="3" xfId="0" quotePrefix="1" applyNumberFormat="1" applyFont="1" applyFill="1" applyBorder="1" applyAlignment="1">
      <alignment horizontal="left" vertical="center"/>
    </xf>
    <xf numFmtId="0" fontId="8" fillId="7" borderId="3" xfId="0" applyNumberFormat="1" applyFont="1" applyFill="1" applyBorder="1" applyAlignment="1" applyProtection="1">
      <alignment vertical="center" wrapText="1"/>
    </xf>
    <xf numFmtId="4" fontId="8" fillId="7" borderId="3" xfId="0" applyNumberFormat="1" applyFont="1" applyFill="1" applyBorder="1" applyAlignment="1" applyProtection="1">
      <alignment vertical="center" wrapText="1"/>
    </xf>
    <xf numFmtId="0" fontId="8" fillId="2" borderId="0" xfId="0" applyNumberFormat="1" applyFont="1" applyFill="1" applyBorder="1" applyAlignment="1" applyProtection="1">
      <alignment horizontal="left" vertical="center" wrapText="1"/>
    </xf>
    <xf numFmtId="0" fontId="9" fillId="2" borderId="0" xfId="0" quotePrefix="1" applyFont="1" applyFill="1" applyBorder="1" applyAlignment="1">
      <alignment horizontal="left" vertical="center"/>
    </xf>
    <xf numFmtId="4" fontId="9" fillId="2" borderId="0" xfId="0" quotePrefix="1" applyNumberFormat="1" applyFont="1" applyFill="1" applyBorder="1" applyAlignment="1">
      <alignment horizontal="left" vertical="center"/>
    </xf>
    <xf numFmtId="4" fontId="3" fillId="2" borderId="0" xfId="0" applyNumberFormat="1" applyFont="1" applyFill="1" applyBorder="1" applyAlignment="1">
      <alignment horizontal="right"/>
    </xf>
    <xf numFmtId="4" fontId="3" fillId="2" borderId="0" xfId="0" applyNumberFormat="1" applyFont="1" applyFill="1" applyBorder="1" applyAlignment="1" applyProtection="1">
      <alignment horizontal="right" wrapText="1"/>
    </xf>
    <xf numFmtId="4" fontId="17" fillId="8" borderId="4" xfId="0" applyNumberFormat="1" applyFont="1" applyFill="1" applyBorder="1" applyAlignment="1" applyProtection="1">
      <alignment horizontal="right" vertical="center" wrapText="1"/>
    </xf>
    <xf numFmtId="4" fontId="3" fillId="8" borderId="4" xfId="0" applyNumberFormat="1" applyFont="1" applyFill="1" applyBorder="1" applyAlignment="1" applyProtection="1">
      <alignment horizontal="right" vertical="center" wrapText="1"/>
    </xf>
    <xf numFmtId="4" fontId="3" fillId="8" borderId="3" xfId="0" applyNumberFormat="1" applyFont="1" applyFill="1" applyBorder="1" applyAlignment="1" applyProtection="1">
      <alignment horizontal="right" wrapText="1"/>
    </xf>
    <xf numFmtId="4" fontId="6" fillId="2" borderId="3" xfId="0" applyNumberFormat="1" applyFont="1" applyFill="1" applyBorder="1" applyAlignment="1">
      <alignment horizontal="right"/>
    </xf>
    <xf numFmtId="4" fontId="3" fillId="8" borderId="4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0" fontId="3" fillId="8" borderId="4" xfId="0" applyNumberFormat="1" applyFont="1" applyFill="1" applyBorder="1" applyAlignment="1" applyProtection="1">
      <alignment horizontal="left" vertical="center" wrapText="1"/>
    </xf>
    <xf numFmtId="4" fontId="6" fillId="7" borderId="4" xfId="0" applyNumberFormat="1" applyFont="1" applyFill="1" applyBorder="1" applyAlignment="1" applyProtection="1">
      <alignment horizontal="right" vertical="center" wrapText="1"/>
    </xf>
    <xf numFmtId="4" fontId="26" fillId="7" borderId="4" xfId="0" applyNumberFormat="1" applyFont="1" applyFill="1" applyBorder="1" applyAlignment="1" applyProtection="1">
      <alignment horizontal="right" vertical="center" wrapText="1"/>
    </xf>
    <xf numFmtId="0" fontId="8" fillId="8" borderId="3" xfId="0" quotePrefix="1" applyFont="1" applyFill="1" applyBorder="1" applyAlignment="1">
      <alignment horizontal="left" vertical="center"/>
    </xf>
    <xf numFmtId="0" fontId="9" fillId="8" borderId="3" xfId="0" quotePrefix="1" applyFont="1" applyFill="1" applyBorder="1" applyAlignment="1">
      <alignment horizontal="left" vertical="center"/>
    </xf>
    <xf numFmtId="4" fontId="9" fillId="8" borderId="3" xfId="0" quotePrefix="1" applyNumberFormat="1" applyFont="1" applyFill="1" applyBorder="1" applyAlignment="1">
      <alignment horizontal="right" vertical="center"/>
    </xf>
    <xf numFmtId="0" fontId="10" fillId="8" borderId="3" xfId="0" quotePrefix="1" applyFont="1" applyFill="1" applyBorder="1" applyAlignment="1">
      <alignment horizontal="left" vertical="center"/>
    </xf>
    <xf numFmtId="0" fontId="9" fillId="8" borderId="3" xfId="0" applyNumberFormat="1" applyFont="1" applyFill="1" applyBorder="1" applyAlignment="1" applyProtection="1">
      <alignment horizontal="left" vertical="center" wrapText="1"/>
    </xf>
    <xf numFmtId="4" fontId="9" fillId="8" borderId="3" xfId="0" applyNumberFormat="1" applyFont="1" applyFill="1" applyBorder="1" applyAlignment="1" applyProtection="1">
      <alignment horizontal="right" vertical="center" wrapText="1"/>
    </xf>
    <xf numFmtId="4" fontId="9" fillId="8" borderId="3" xfId="0" applyNumberFormat="1" applyFont="1" applyFill="1" applyBorder="1" applyAlignment="1" applyProtection="1">
      <alignment horizontal="left" vertical="center" wrapText="1"/>
    </xf>
    <xf numFmtId="0" fontId="9" fillId="8" borderId="3" xfId="0" quotePrefix="1" applyFont="1" applyFill="1" applyBorder="1" applyAlignment="1">
      <alignment horizontal="left" vertical="center" wrapText="1"/>
    </xf>
    <xf numFmtId="4" fontId="8" fillId="8" borderId="3" xfId="0" quotePrefix="1" applyNumberFormat="1" applyFont="1" applyFill="1" applyBorder="1" applyAlignment="1">
      <alignment horizontal="right" vertical="center" wrapText="1"/>
    </xf>
    <xf numFmtId="0" fontId="8" fillId="8" borderId="3" xfId="0" applyNumberFormat="1" applyFont="1" applyFill="1" applyBorder="1" applyAlignment="1" applyProtection="1">
      <alignment horizontal="left" vertical="center" wrapText="1"/>
    </xf>
    <xf numFmtId="4" fontId="9" fillId="8" borderId="3" xfId="0" quotePrefix="1" applyNumberFormat="1" applyFont="1" applyFill="1" applyBorder="1" applyAlignment="1">
      <alignment horizontal="right" vertical="center" wrapText="1"/>
    </xf>
    <xf numFmtId="4" fontId="9" fillId="8" borderId="3" xfId="0" quotePrefix="1" applyNumberFormat="1" applyFont="1" applyFill="1" applyBorder="1" applyAlignment="1">
      <alignment horizontal="left" vertical="center"/>
    </xf>
    <xf numFmtId="4" fontId="9" fillId="8" borderId="3" xfId="0" quotePrefix="1" applyNumberFormat="1" applyFont="1" applyFill="1" applyBorder="1" applyAlignment="1">
      <alignment horizontal="left" vertical="center" wrapText="1"/>
    </xf>
    <xf numFmtId="0" fontId="1" fillId="6" borderId="3" xfId="0" applyFont="1" applyFill="1" applyBorder="1"/>
    <xf numFmtId="0" fontId="29" fillId="6" borderId="3" xfId="0" applyFont="1" applyFill="1" applyBorder="1" applyAlignment="1">
      <alignment horizontal="left" vertical="center"/>
    </xf>
    <xf numFmtId="4" fontId="1" fillId="6" borderId="3" xfId="0" applyNumberFormat="1" applyFont="1" applyFill="1" applyBorder="1"/>
    <xf numFmtId="0" fontId="10" fillId="4" borderId="3" xfId="0" applyNumberFormat="1" applyFont="1" applyFill="1" applyBorder="1" applyAlignment="1" applyProtection="1">
      <alignment horizontal="left" vertical="center" wrapText="1"/>
    </xf>
    <xf numFmtId="4" fontId="6" fillId="4" borderId="3" xfId="0" applyNumberFormat="1" applyFont="1" applyFill="1" applyBorder="1" applyAlignment="1">
      <alignment horizontal="right"/>
    </xf>
    <xf numFmtId="0" fontId="10" fillId="8" borderId="3" xfId="0" applyNumberFormat="1" applyFont="1" applyFill="1" applyBorder="1" applyAlignment="1" applyProtection="1">
      <alignment horizontal="left" vertical="center" wrapText="1"/>
    </xf>
    <xf numFmtId="0" fontId="0" fillId="2" borderId="0" xfId="0" applyFill="1"/>
    <xf numFmtId="0" fontId="26" fillId="4" borderId="3" xfId="0" applyNumberFormat="1" applyFont="1" applyFill="1" applyBorder="1" applyAlignment="1" applyProtection="1">
      <alignment horizontal="left" vertical="center" wrapText="1"/>
    </xf>
    <xf numFmtId="4" fontId="28" fillId="4" borderId="3" xfId="0" applyNumberFormat="1" applyFont="1" applyFill="1" applyBorder="1"/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10" fillId="0" borderId="1" xfId="0" quotePrefix="1" applyFont="1" applyBorder="1" applyAlignment="1">
      <alignment horizontal="left" vertical="center"/>
    </xf>
    <xf numFmtId="0" fontId="8" fillId="0" borderId="2" xfId="0" applyNumberFormat="1" applyFont="1" applyFill="1" applyBorder="1" applyAlignment="1" applyProtection="1">
      <alignment vertical="center"/>
    </xf>
    <xf numFmtId="0" fontId="10" fillId="3" borderId="1" xfId="0" quotePrefix="1" applyNumberFormat="1" applyFont="1" applyFill="1" applyBorder="1" applyAlignment="1" applyProtection="1">
      <alignment horizontal="left" vertical="center" wrapText="1"/>
    </xf>
    <xf numFmtId="0" fontId="8" fillId="3" borderId="2" xfId="0" applyNumberFormat="1" applyFont="1" applyFill="1" applyBorder="1" applyAlignment="1" applyProtection="1">
      <alignment vertical="center" wrapText="1"/>
    </xf>
    <xf numFmtId="0" fontId="10" fillId="0" borderId="1" xfId="0" quotePrefix="1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vertical="center" wrapText="1"/>
    </xf>
    <xf numFmtId="0" fontId="10" fillId="3" borderId="1" xfId="0" applyNumberFormat="1" applyFont="1" applyFill="1" applyBorder="1" applyAlignment="1" applyProtection="1">
      <alignment horizontal="left" vertical="center" wrapText="1"/>
    </xf>
    <xf numFmtId="0" fontId="8" fillId="3" borderId="2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10" fillId="0" borderId="1" xfId="0" quotePrefix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10" fillId="3" borderId="2" xfId="0" applyNumberFormat="1" applyFont="1" applyFill="1" applyBorder="1" applyAlignment="1" applyProtection="1">
      <alignment horizontal="left" vertical="center" wrapText="1"/>
    </xf>
    <xf numFmtId="0" fontId="10" fillId="3" borderId="4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10" fillId="4" borderId="1" xfId="0" applyNumberFormat="1" applyFont="1" applyFill="1" applyBorder="1" applyAlignment="1" applyProtection="1">
      <alignment horizontal="left" vertical="center" wrapText="1"/>
    </xf>
    <xf numFmtId="0" fontId="10" fillId="4" borderId="2" xfId="0" applyNumberFormat="1" applyFont="1" applyFill="1" applyBorder="1" applyAlignment="1" applyProtection="1">
      <alignment horizontal="left" vertical="center" wrapText="1"/>
    </xf>
    <xf numFmtId="0" fontId="10" fillId="4" borderId="4" xfId="0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4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>
      <alignment wrapText="1"/>
    </xf>
    <xf numFmtId="0" fontId="6" fillId="7" borderId="1" xfId="0" applyNumberFormat="1" applyFont="1" applyFill="1" applyBorder="1" applyAlignment="1" applyProtection="1">
      <alignment horizontal="left" vertical="center" wrapText="1"/>
    </xf>
    <xf numFmtId="0" fontId="6" fillId="7" borderId="2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17" fillId="8" borderId="1" xfId="0" applyNumberFormat="1" applyFont="1" applyFill="1" applyBorder="1" applyAlignment="1" applyProtection="1">
      <alignment horizontal="left" vertical="center" wrapText="1"/>
    </xf>
    <xf numFmtId="0" fontId="17" fillId="8" borderId="2" xfId="0" applyNumberFormat="1" applyFont="1" applyFill="1" applyBorder="1" applyAlignment="1" applyProtection="1">
      <alignment horizontal="left" vertical="center" wrapText="1"/>
    </xf>
    <xf numFmtId="0" fontId="17" fillId="8" borderId="4" xfId="0" applyNumberFormat="1" applyFont="1" applyFill="1" applyBorder="1" applyAlignment="1" applyProtection="1">
      <alignment horizontal="left" vertical="center" wrapText="1"/>
    </xf>
    <xf numFmtId="0" fontId="26" fillId="7" borderId="1" xfId="0" applyNumberFormat="1" applyFont="1" applyFill="1" applyBorder="1" applyAlignment="1" applyProtection="1">
      <alignment horizontal="left" vertical="center" wrapText="1"/>
    </xf>
    <xf numFmtId="0" fontId="26" fillId="7" borderId="2" xfId="0" applyNumberFormat="1" applyFont="1" applyFill="1" applyBorder="1" applyAlignment="1" applyProtection="1">
      <alignment horizontal="left" vertical="center" wrapText="1"/>
    </xf>
    <xf numFmtId="0" fontId="26" fillId="7" borderId="4" xfId="0" applyNumberFormat="1" applyFont="1" applyFill="1" applyBorder="1" applyAlignment="1" applyProtection="1">
      <alignment horizontal="left" vertical="center" wrapText="1"/>
    </xf>
    <xf numFmtId="0" fontId="6" fillId="6" borderId="1" xfId="0" applyNumberFormat="1" applyFont="1" applyFill="1" applyBorder="1" applyAlignment="1" applyProtection="1">
      <alignment horizontal="left" vertical="center" wrapText="1"/>
    </xf>
    <xf numFmtId="0" fontId="6" fillId="6" borderId="2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3" fillId="8" borderId="1" xfId="0" applyNumberFormat="1" applyFont="1" applyFill="1" applyBorder="1" applyAlignment="1" applyProtection="1">
      <alignment horizontal="left" vertical="center" wrapText="1"/>
    </xf>
    <xf numFmtId="0" fontId="3" fillId="8" borderId="2" xfId="0" applyNumberFormat="1" applyFont="1" applyFill="1" applyBorder="1" applyAlignment="1" applyProtection="1">
      <alignment horizontal="left" vertical="center" wrapText="1"/>
    </xf>
    <xf numFmtId="0" fontId="3" fillId="8" borderId="4" xfId="0" applyNumberFormat="1" applyFont="1" applyFill="1" applyBorder="1" applyAlignment="1" applyProtection="1">
      <alignment horizontal="left" vertical="center" wrapText="1"/>
    </xf>
    <xf numFmtId="4" fontId="30" fillId="4" borderId="3" xfId="0" applyNumberFormat="1" applyFont="1" applyFill="1" applyBorder="1"/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H14" sqref="H14"/>
    </sheetView>
  </sheetViews>
  <sheetFormatPr defaultRowHeight="15" x14ac:dyDescent="0.25"/>
  <cols>
    <col min="5" max="7" width="25.28515625" customWidth="1"/>
    <col min="8" max="8" width="23.42578125" customWidth="1"/>
    <col min="9" max="11" width="25.28515625" customWidth="1"/>
  </cols>
  <sheetData>
    <row r="1" spans="1:11" ht="42" customHeight="1" x14ac:dyDescent="0.25">
      <c r="A1" s="154" t="s">
        <v>43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8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5.75" x14ac:dyDescent="0.25">
      <c r="A3" s="154" t="s">
        <v>28</v>
      </c>
      <c r="B3" s="154"/>
      <c r="C3" s="154"/>
      <c r="D3" s="154"/>
      <c r="E3" s="154"/>
      <c r="F3" s="154"/>
      <c r="G3" s="154"/>
      <c r="H3" s="154"/>
      <c r="I3" s="154"/>
      <c r="J3" s="166"/>
      <c r="K3" s="166"/>
    </row>
    <row r="4" spans="1:11" ht="18" x14ac:dyDescent="0.25">
      <c r="A4" s="23"/>
      <c r="B4" s="23"/>
      <c r="C4" s="23"/>
      <c r="D4" s="23"/>
      <c r="E4" s="23"/>
      <c r="F4" s="23"/>
      <c r="G4" s="23"/>
      <c r="H4" s="23"/>
      <c r="I4" s="23"/>
      <c r="J4" s="5"/>
      <c r="K4" s="5"/>
    </row>
    <row r="5" spans="1:11" ht="18" customHeight="1" x14ac:dyDescent="0.25">
      <c r="A5" s="154" t="s">
        <v>34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ht="18" x14ac:dyDescent="0.25">
      <c r="A6" s="1"/>
      <c r="B6" s="2"/>
      <c r="C6" s="2"/>
      <c r="D6" s="2"/>
      <c r="E6" s="6"/>
      <c r="F6" s="7"/>
      <c r="G6" s="7"/>
      <c r="H6" s="7"/>
      <c r="I6" s="7"/>
      <c r="J6" s="7"/>
      <c r="K6" s="36" t="s">
        <v>46</v>
      </c>
    </row>
    <row r="7" spans="1:11" ht="25.5" x14ac:dyDescent="0.25">
      <c r="A7" s="28"/>
      <c r="B7" s="29"/>
      <c r="C7" s="29"/>
      <c r="D7" s="30"/>
      <c r="E7" s="31"/>
      <c r="F7" s="3" t="s">
        <v>84</v>
      </c>
      <c r="G7" s="3" t="s">
        <v>86</v>
      </c>
      <c r="H7" s="3" t="s">
        <v>83</v>
      </c>
      <c r="I7" s="3" t="s">
        <v>87</v>
      </c>
      <c r="J7" s="3" t="s">
        <v>88</v>
      </c>
      <c r="K7" s="3" t="s">
        <v>89</v>
      </c>
    </row>
    <row r="8" spans="1:11" x14ac:dyDescent="0.25">
      <c r="A8" s="162" t="s">
        <v>0</v>
      </c>
      <c r="B8" s="159"/>
      <c r="C8" s="159"/>
      <c r="D8" s="159"/>
      <c r="E8" s="163"/>
      <c r="F8" s="87">
        <f t="shared" ref="F8:K8" si="0">F9+F10</f>
        <v>2427607.96</v>
      </c>
      <c r="G8" s="87">
        <f t="shared" si="0"/>
        <v>2409679.39</v>
      </c>
      <c r="H8" s="87">
        <f t="shared" si="0"/>
        <v>2895121.03</v>
      </c>
      <c r="I8" s="87">
        <f t="shared" si="0"/>
        <v>2712678.3899999997</v>
      </c>
      <c r="J8" s="87">
        <f t="shared" si="0"/>
        <v>2661613.79</v>
      </c>
      <c r="K8" s="87">
        <f t="shared" si="0"/>
        <v>2677551.7599999998</v>
      </c>
    </row>
    <row r="9" spans="1:11" x14ac:dyDescent="0.25">
      <c r="A9" s="164" t="s">
        <v>90</v>
      </c>
      <c r="B9" s="161"/>
      <c r="C9" s="161"/>
      <c r="D9" s="161"/>
      <c r="E9" s="157"/>
      <c r="F9" s="88">
        <f>' Račun prihoda i rashoda'!E10</f>
        <v>2427607.96</v>
      </c>
      <c r="G9" s="88">
        <f>' Račun prihoda i rashoda'!F10</f>
        <v>2409679.39</v>
      </c>
      <c r="H9" s="88">
        <f>' Račun prihoda i rashoda'!G10</f>
        <v>2895121.03</v>
      </c>
      <c r="I9" s="88">
        <f>' Račun prihoda i rashoda'!H10</f>
        <v>2712678.3899999997</v>
      </c>
      <c r="J9" s="88">
        <f>' Račun prihoda i rashoda'!I10</f>
        <v>2661613.79</v>
      </c>
      <c r="K9" s="88">
        <f>' Račun prihoda i rashoda'!J10</f>
        <v>2677551.7599999998</v>
      </c>
    </row>
    <row r="10" spans="1:11" x14ac:dyDescent="0.25">
      <c r="A10" s="165" t="s">
        <v>91</v>
      </c>
      <c r="B10" s="157"/>
      <c r="C10" s="157"/>
      <c r="D10" s="157"/>
      <c r="E10" s="157"/>
      <c r="F10" s="88">
        <v>0</v>
      </c>
      <c r="G10" s="88">
        <f>' Račun prihoda i rashoda'!F27</f>
        <v>0</v>
      </c>
      <c r="H10" s="88">
        <f>' Račun prihoda i rashoda'!G27</f>
        <v>0</v>
      </c>
      <c r="I10" s="88">
        <f>' Račun prihoda i rashoda'!H27</f>
        <v>0</v>
      </c>
      <c r="J10" s="88">
        <f>' Račun prihoda i rashoda'!I27</f>
        <v>0</v>
      </c>
      <c r="K10" s="88">
        <f>' Račun prihoda i rashoda'!J27</f>
        <v>0</v>
      </c>
    </row>
    <row r="11" spans="1:11" x14ac:dyDescent="0.25">
      <c r="A11" s="37" t="s">
        <v>2</v>
      </c>
      <c r="B11" s="40"/>
      <c r="C11" s="40"/>
      <c r="D11" s="40"/>
      <c r="E11" s="40"/>
      <c r="F11" s="87">
        <f t="shared" ref="F11:K11" si="1">F12+F13</f>
        <v>2450431.0499999993</v>
      </c>
      <c r="G11" s="87">
        <f t="shared" si="1"/>
        <v>2409679.3899999997</v>
      </c>
      <c r="H11" s="87">
        <f t="shared" si="1"/>
        <v>2824366.9</v>
      </c>
      <c r="I11" s="87">
        <f t="shared" si="1"/>
        <v>2712678.39</v>
      </c>
      <c r="J11" s="87">
        <f t="shared" si="1"/>
        <v>2661613.79</v>
      </c>
      <c r="K11" s="87">
        <f t="shared" si="1"/>
        <v>2677551.7599999998</v>
      </c>
    </row>
    <row r="12" spans="1:11" x14ac:dyDescent="0.25">
      <c r="A12" s="160" t="s">
        <v>92</v>
      </c>
      <c r="B12" s="161"/>
      <c r="C12" s="161"/>
      <c r="D12" s="161"/>
      <c r="E12" s="161"/>
      <c r="F12" s="88">
        <f>' Račun prihoda i rashoda'!E35</f>
        <v>2353665.0399999996</v>
      </c>
      <c r="G12" s="88">
        <f>' Račun prihoda i rashoda'!F35</f>
        <v>2342808.2599999998</v>
      </c>
      <c r="H12" s="88">
        <f>' Račun prihoda i rashoda'!G35</f>
        <v>2755711.9699999997</v>
      </c>
      <c r="I12" s="88">
        <f>' Račun prihoda i rashoda'!H35</f>
        <v>2676228.39</v>
      </c>
      <c r="J12" s="88">
        <f>' Račun prihoda i rashoda'!I35</f>
        <v>2625163.79</v>
      </c>
      <c r="K12" s="88">
        <f>' Račun prihoda i rashoda'!J35</f>
        <v>2641101.7599999998</v>
      </c>
    </row>
    <row r="13" spans="1:11" x14ac:dyDescent="0.25">
      <c r="A13" s="156" t="s">
        <v>93</v>
      </c>
      <c r="B13" s="157"/>
      <c r="C13" s="157"/>
      <c r="D13" s="157"/>
      <c r="E13" s="157"/>
      <c r="F13" s="89">
        <f>' Račun prihoda i rashoda'!E89</f>
        <v>96766.01</v>
      </c>
      <c r="G13" s="89">
        <f>' Račun prihoda i rashoda'!F89</f>
        <v>66871.13</v>
      </c>
      <c r="H13" s="89">
        <f>' Račun prihoda i rashoda'!G89</f>
        <v>68654.929999999993</v>
      </c>
      <c r="I13" s="89">
        <f>' Račun prihoda i rashoda'!H89</f>
        <v>36450</v>
      </c>
      <c r="J13" s="89">
        <f>' Račun prihoda i rashoda'!I89</f>
        <v>36450</v>
      </c>
      <c r="K13" s="89">
        <f>' Račun prihoda i rashoda'!J89</f>
        <v>36450</v>
      </c>
    </row>
    <row r="14" spans="1:11" x14ac:dyDescent="0.25">
      <c r="A14" s="158" t="s">
        <v>3</v>
      </c>
      <c r="B14" s="159"/>
      <c r="C14" s="159"/>
      <c r="D14" s="159"/>
      <c r="E14" s="159"/>
      <c r="F14" s="87">
        <f>F8-F11</f>
        <v>-22823.089999999385</v>
      </c>
      <c r="G14" s="87">
        <f>G8-G11</f>
        <v>0</v>
      </c>
      <c r="H14" s="87">
        <f t="shared" ref="H14:K14" si="2">H8-H11</f>
        <v>70754.129999999888</v>
      </c>
      <c r="I14" s="87">
        <f t="shared" si="2"/>
        <v>0</v>
      </c>
      <c r="J14" s="87">
        <f t="shared" si="2"/>
        <v>0</v>
      </c>
      <c r="K14" s="87">
        <f t="shared" si="2"/>
        <v>0</v>
      </c>
    </row>
    <row r="15" spans="1:11" ht="18" x14ac:dyDescent="0.25">
      <c r="A15" s="23"/>
      <c r="B15" s="21"/>
      <c r="C15" s="21"/>
      <c r="D15" s="21"/>
      <c r="E15" s="21"/>
      <c r="F15" s="21"/>
      <c r="G15" s="21"/>
      <c r="H15" s="21"/>
      <c r="I15" s="22"/>
      <c r="J15" s="22"/>
      <c r="K15" s="22"/>
    </row>
    <row r="16" spans="1:11" ht="18" customHeight="1" x14ac:dyDescent="0.25">
      <c r="A16" s="154" t="s">
        <v>35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</row>
    <row r="17" spans="1:11" ht="18" x14ac:dyDescent="0.25">
      <c r="A17" s="23"/>
      <c r="B17" s="21"/>
      <c r="C17" s="21"/>
      <c r="D17" s="21"/>
      <c r="E17" s="21"/>
      <c r="F17" s="21"/>
      <c r="G17" s="21"/>
      <c r="H17" s="21"/>
      <c r="I17" s="22"/>
      <c r="J17" s="22"/>
      <c r="K17" s="22"/>
    </row>
    <row r="18" spans="1:11" ht="25.5" x14ac:dyDescent="0.25">
      <c r="A18" s="28"/>
      <c r="B18" s="29"/>
      <c r="C18" s="29"/>
      <c r="D18" s="30"/>
      <c r="E18" s="31"/>
      <c r="F18" s="3" t="s">
        <v>84</v>
      </c>
      <c r="G18" s="3" t="s">
        <v>86</v>
      </c>
      <c r="H18" s="3" t="s">
        <v>83</v>
      </c>
      <c r="I18" s="3" t="s">
        <v>87</v>
      </c>
      <c r="J18" s="3" t="s">
        <v>88</v>
      </c>
      <c r="K18" s="3" t="s">
        <v>89</v>
      </c>
    </row>
    <row r="19" spans="1:11" ht="15.75" customHeight="1" x14ac:dyDescent="0.25">
      <c r="A19" s="156" t="s">
        <v>94</v>
      </c>
      <c r="B19" s="157"/>
      <c r="C19" s="157"/>
      <c r="D19" s="157"/>
      <c r="E19" s="157"/>
      <c r="F19" s="34"/>
      <c r="G19" s="34"/>
      <c r="H19" s="34"/>
      <c r="I19" s="34"/>
      <c r="J19" s="34"/>
      <c r="K19" s="33"/>
    </row>
    <row r="20" spans="1:11" x14ac:dyDescent="0.25">
      <c r="A20" s="156" t="s">
        <v>95</v>
      </c>
      <c r="B20" s="157"/>
      <c r="C20" s="157"/>
      <c r="D20" s="157"/>
      <c r="E20" s="157"/>
      <c r="F20" s="34"/>
      <c r="G20" s="34"/>
      <c r="H20" s="34"/>
      <c r="I20" s="34"/>
      <c r="J20" s="34"/>
      <c r="K20" s="33"/>
    </row>
    <row r="21" spans="1:11" x14ac:dyDescent="0.25">
      <c r="A21" s="158" t="s">
        <v>5</v>
      </c>
      <c r="B21" s="159"/>
      <c r="C21" s="159"/>
      <c r="D21" s="159"/>
      <c r="E21" s="159"/>
      <c r="F21" s="32">
        <f>F19-F20</f>
        <v>0</v>
      </c>
      <c r="G21" s="32">
        <f t="shared" ref="G21:K21" si="3">G19-G20</f>
        <v>0</v>
      </c>
      <c r="H21" s="32">
        <f t="shared" ref="H21" si="4">H19-H20</f>
        <v>0</v>
      </c>
      <c r="I21" s="32">
        <f t="shared" si="3"/>
        <v>0</v>
      </c>
      <c r="J21" s="32">
        <f t="shared" si="3"/>
        <v>0</v>
      </c>
      <c r="K21" s="32">
        <f t="shared" si="3"/>
        <v>0</v>
      </c>
    </row>
    <row r="22" spans="1:11" x14ac:dyDescent="0.25">
      <c r="A22" s="158" t="s">
        <v>6</v>
      </c>
      <c r="B22" s="159"/>
      <c r="C22" s="159"/>
      <c r="D22" s="159"/>
      <c r="E22" s="159"/>
      <c r="F22" s="32">
        <f>F14+F21</f>
        <v>-22823.089999999385</v>
      </c>
      <c r="G22" s="32">
        <f t="shared" ref="G22:K22" si="5">G14+G21</f>
        <v>0</v>
      </c>
      <c r="H22" s="32">
        <f t="shared" ref="H22" si="6">H14+H21</f>
        <v>70754.129999999888</v>
      </c>
      <c r="I22" s="32">
        <f t="shared" si="5"/>
        <v>0</v>
      </c>
      <c r="J22" s="32">
        <f t="shared" si="5"/>
        <v>0</v>
      </c>
      <c r="K22" s="32">
        <f t="shared" si="5"/>
        <v>0</v>
      </c>
    </row>
    <row r="23" spans="1:11" ht="18" x14ac:dyDescent="0.25">
      <c r="A23" s="20"/>
      <c r="B23" s="21"/>
      <c r="C23" s="21"/>
      <c r="D23" s="21"/>
      <c r="E23" s="21"/>
      <c r="F23" s="21"/>
      <c r="G23" s="21"/>
      <c r="H23" s="21"/>
      <c r="I23" s="22"/>
      <c r="J23" s="22"/>
      <c r="K23" s="22"/>
    </row>
    <row r="24" spans="1:11" ht="15.75" x14ac:dyDescent="0.25">
      <c r="A24" s="154" t="s">
        <v>96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</row>
    <row r="25" spans="1:11" ht="15.75" x14ac:dyDescent="0.25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ht="23.25" customHeight="1" x14ac:dyDescent="0.25">
      <c r="A26" s="28"/>
      <c r="B26" s="29"/>
      <c r="C26" s="29"/>
      <c r="D26" s="30"/>
      <c r="E26" s="31"/>
      <c r="F26" s="3" t="s">
        <v>84</v>
      </c>
      <c r="G26" s="3" t="s">
        <v>86</v>
      </c>
      <c r="H26" s="3" t="s">
        <v>83</v>
      </c>
      <c r="I26" s="3" t="s">
        <v>87</v>
      </c>
      <c r="J26" s="3" t="s">
        <v>88</v>
      </c>
      <c r="K26" s="3" t="s">
        <v>89</v>
      </c>
    </row>
    <row r="27" spans="1:11" ht="30" customHeight="1" x14ac:dyDescent="0.25">
      <c r="A27" s="170" t="s">
        <v>97</v>
      </c>
      <c r="B27" s="171"/>
      <c r="C27" s="171"/>
      <c r="D27" s="171"/>
      <c r="E27" s="172"/>
      <c r="F27" s="48">
        <v>-87496.19</v>
      </c>
      <c r="G27" s="48">
        <v>0</v>
      </c>
      <c r="H27" s="48">
        <v>0</v>
      </c>
      <c r="I27" s="48">
        <v>0</v>
      </c>
      <c r="J27" s="48">
        <v>0</v>
      </c>
      <c r="K27" s="49">
        <v>0</v>
      </c>
    </row>
    <row r="28" spans="1:11" ht="15" customHeight="1" x14ac:dyDescent="0.25">
      <c r="A28" s="158" t="s">
        <v>98</v>
      </c>
      <c r="B28" s="159"/>
      <c r="C28" s="159"/>
      <c r="D28" s="159"/>
      <c r="E28" s="159"/>
      <c r="F28" s="50">
        <f>F22+F27</f>
        <v>-110319.27999999939</v>
      </c>
      <c r="G28" s="50">
        <f t="shared" ref="G28:K28" si="7">G22+G27</f>
        <v>0</v>
      </c>
      <c r="H28" s="50">
        <f t="shared" ref="H28" si="8">H22+H27</f>
        <v>70754.129999999888</v>
      </c>
      <c r="I28" s="50">
        <f t="shared" si="7"/>
        <v>0</v>
      </c>
      <c r="J28" s="50">
        <f t="shared" si="7"/>
        <v>0</v>
      </c>
      <c r="K28" s="51">
        <f t="shared" si="7"/>
        <v>0</v>
      </c>
    </row>
    <row r="29" spans="1:11" ht="25.5" customHeight="1" x14ac:dyDescent="0.25">
      <c r="A29" s="162" t="s">
        <v>99</v>
      </c>
      <c r="B29" s="167"/>
      <c r="C29" s="167"/>
      <c r="D29" s="167"/>
      <c r="E29" s="168"/>
      <c r="F29" s="50">
        <f>F14+F21+F27-F28</f>
        <v>0</v>
      </c>
      <c r="G29" s="50">
        <f t="shared" ref="G29:K29" si="9">G14+G21+G27-G28</f>
        <v>0</v>
      </c>
      <c r="H29" s="50">
        <f t="shared" ref="H29" si="10">H14+H21+H27-H28</f>
        <v>0</v>
      </c>
      <c r="I29" s="50">
        <f t="shared" si="9"/>
        <v>0</v>
      </c>
      <c r="J29" s="50">
        <f t="shared" si="9"/>
        <v>0</v>
      </c>
      <c r="K29" s="51">
        <f t="shared" si="9"/>
        <v>0</v>
      </c>
    </row>
    <row r="30" spans="1:11" ht="15" customHeight="1" x14ac:dyDescent="0.25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</row>
    <row r="31" spans="1:11" ht="11.25" customHeight="1" x14ac:dyDescent="0.25">
      <c r="A31" s="169" t="s">
        <v>100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</row>
    <row r="32" spans="1:11" ht="29.25" customHeight="1" x14ac:dyDescent="0.25">
      <c r="A32" s="54"/>
      <c r="B32" s="55"/>
      <c r="C32" s="55"/>
      <c r="D32" s="55"/>
      <c r="E32" s="55"/>
      <c r="F32" s="55"/>
      <c r="G32" s="55"/>
      <c r="H32" s="55"/>
      <c r="I32" s="56"/>
      <c r="J32" s="56"/>
      <c r="K32" s="56"/>
    </row>
    <row r="33" spans="1:11" ht="25.5" x14ac:dyDescent="0.25">
      <c r="A33" s="57"/>
      <c r="B33" s="58"/>
      <c r="C33" s="58"/>
      <c r="D33" s="59"/>
      <c r="E33" s="60"/>
      <c r="F33" s="61" t="s">
        <v>84</v>
      </c>
      <c r="G33" s="61" t="s">
        <v>86</v>
      </c>
      <c r="H33" s="3" t="s">
        <v>83</v>
      </c>
      <c r="I33" s="61" t="s">
        <v>87</v>
      </c>
      <c r="J33" s="61" t="s">
        <v>88</v>
      </c>
      <c r="K33" s="61" t="s">
        <v>89</v>
      </c>
    </row>
    <row r="34" spans="1:11" x14ac:dyDescent="0.25">
      <c r="A34" s="170" t="s">
        <v>97</v>
      </c>
      <c r="B34" s="171"/>
      <c r="C34" s="171"/>
      <c r="D34" s="171"/>
      <c r="E34" s="172"/>
      <c r="F34" s="48">
        <v>0</v>
      </c>
      <c r="G34" s="48">
        <f>F37</f>
        <v>0</v>
      </c>
      <c r="H34" s="48">
        <f>G37</f>
        <v>0</v>
      </c>
      <c r="I34" s="48">
        <f>G37</f>
        <v>0</v>
      </c>
      <c r="J34" s="48">
        <f>I37</f>
        <v>0</v>
      </c>
      <c r="K34" s="49">
        <f>J37</f>
        <v>0</v>
      </c>
    </row>
    <row r="35" spans="1:11" ht="27" customHeight="1" x14ac:dyDescent="0.25">
      <c r="A35" s="170" t="s">
        <v>4</v>
      </c>
      <c r="B35" s="171"/>
      <c r="C35" s="171"/>
      <c r="D35" s="171"/>
      <c r="E35" s="172"/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9">
        <v>0</v>
      </c>
    </row>
    <row r="36" spans="1:11" x14ac:dyDescent="0.25">
      <c r="A36" s="170" t="s">
        <v>101</v>
      </c>
      <c r="B36" s="173"/>
      <c r="C36" s="173"/>
      <c r="D36" s="173"/>
      <c r="E36" s="174"/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9">
        <v>0</v>
      </c>
    </row>
    <row r="37" spans="1:11" ht="15" customHeight="1" x14ac:dyDescent="0.25">
      <c r="A37" s="158" t="s">
        <v>98</v>
      </c>
      <c r="B37" s="159"/>
      <c r="C37" s="159"/>
      <c r="D37" s="159"/>
      <c r="E37" s="159"/>
      <c r="F37" s="35">
        <f>F34-F35+F36</f>
        <v>0</v>
      </c>
      <c r="G37" s="35">
        <f t="shared" ref="G37:K37" si="11">G34-G35+G36</f>
        <v>0</v>
      </c>
      <c r="H37" s="35">
        <f t="shared" ref="H37" si="12">H34-H35+H36</f>
        <v>0</v>
      </c>
      <c r="I37" s="35">
        <f t="shared" si="11"/>
        <v>0</v>
      </c>
      <c r="J37" s="35">
        <f t="shared" si="11"/>
        <v>0</v>
      </c>
      <c r="K37" s="62">
        <f t="shared" si="11"/>
        <v>0</v>
      </c>
    </row>
    <row r="39" spans="1:11" x14ac:dyDescent="0.25">
      <c r="A39" s="175" t="s">
        <v>102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76"/>
    </row>
  </sheetData>
  <mergeCells count="24">
    <mergeCell ref="A34:E34"/>
    <mergeCell ref="A35:E35"/>
    <mergeCell ref="A36:E36"/>
    <mergeCell ref="A37:E37"/>
    <mergeCell ref="A39:K39"/>
    <mergeCell ref="A22:E22"/>
    <mergeCell ref="A24:K24"/>
    <mergeCell ref="A28:E28"/>
    <mergeCell ref="A29:E29"/>
    <mergeCell ref="A31:K31"/>
    <mergeCell ref="A27:E27"/>
    <mergeCell ref="A12:E12"/>
    <mergeCell ref="A8:E8"/>
    <mergeCell ref="A9:E9"/>
    <mergeCell ref="A10:E10"/>
    <mergeCell ref="A1:K1"/>
    <mergeCell ref="A3:K3"/>
    <mergeCell ref="A5:K5"/>
    <mergeCell ref="A16:K16"/>
    <mergeCell ref="A19:E19"/>
    <mergeCell ref="A20:E20"/>
    <mergeCell ref="A21:E21"/>
    <mergeCell ref="A13:E13"/>
    <mergeCell ref="A14:E1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topLeftCell="B16" workbookViewId="0">
      <selection activeCell="E54" sqref="E5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48.7109375" customWidth="1"/>
    <col min="5" max="5" width="24.7109375" customWidth="1"/>
    <col min="6" max="6" width="25.28515625" customWidth="1"/>
    <col min="7" max="7" width="22.85546875" customWidth="1"/>
    <col min="8" max="9" width="25.28515625" customWidth="1"/>
    <col min="10" max="10" width="19.42578125" customWidth="1"/>
  </cols>
  <sheetData>
    <row r="1" spans="1:10" ht="42" customHeight="1" x14ac:dyDescent="0.25">
      <c r="A1" s="154" t="s">
        <v>43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18" customHeight="1" x14ac:dyDescent="0.25">
      <c r="A2" s="4"/>
      <c r="B2" s="4"/>
      <c r="C2" s="4"/>
      <c r="D2" s="4"/>
      <c r="E2" s="23"/>
      <c r="F2" s="4"/>
      <c r="G2" s="4"/>
      <c r="H2" s="4"/>
      <c r="I2" s="4"/>
    </row>
    <row r="3" spans="1:10" ht="15.75" customHeight="1" x14ac:dyDescent="0.25">
      <c r="A3" s="154" t="s">
        <v>28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0" ht="18" x14ac:dyDescent="0.25">
      <c r="A4" s="4"/>
      <c r="B4" s="4"/>
      <c r="C4" s="4"/>
      <c r="D4" s="4"/>
      <c r="E4" s="23"/>
      <c r="F4" s="4"/>
      <c r="G4" s="4"/>
      <c r="H4" s="5"/>
      <c r="I4" s="5"/>
    </row>
    <row r="5" spans="1:10" ht="18" customHeight="1" x14ac:dyDescent="0.25">
      <c r="A5" s="154" t="s">
        <v>8</v>
      </c>
      <c r="B5" s="154"/>
      <c r="C5" s="154"/>
      <c r="D5" s="154"/>
      <c r="E5" s="154"/>
      <c r="F5" s="154"/>
      <c r="G5" s="154"/>
      <c r="H5" s="154"/>
      <c r="I5" s="154"/>
      <c r="J5" s="154"/>
    </row>
    <row r="6" spans="1:10" ht="18" x14ac:dyDescent="0.25">
      <c r="A6" s="4"/>
      <c r="B6" s="4"/>
      <c r="C6" s="4"/>
      <c r="D6" s="4"/>
      <c r="E6" s="23"/>
      <c r="F6" s="4"/>
      <c r="G6" s="4"/>
      <c r="H6" s="5"/>
      <c r="I6" s="5"/>
    </row>
    <row r="7" spans="1:10" ht="15.75" customHeight="1" x14ac:dyDescent="0.25">
      <c r="A7" s="154" t="s">
        <v>1</v>
      </c>
      <c r="B7" s="154"/>
      <c r="C7" s="154"/>
      <c r="D7" s="154"/>
      <c r="E7" s="154"/>
      <c r="F7" s="154"/>
      <c r="G7" s="154"/>
      <c r="H7" s="154"/>
      <c r="I7" s="154"/>
      <c r="J7" s="154"/>
    </row>
    <row r="8" spans="1:10" ht="18" x14ac:dyDescent="0.25">
      <c r="A8" s="4"/>
      <c r="B8" s="4"/>
      <c r="C8" s="4"/>
      <c r="D8" s="4"/>
      <c r="E8" s="23"/>
      <c r="F8" s="4"/>
      <c r="G8" s="4"/>
      <c r="H8" s="5"/>
      <c r="I8" s="5"/>
    </row>
    <row r="9" spans="1:10" ht="25.5" x14ac:dyDescent="0.25">
      <c r="A9" s="19" t="s">
        <v>9</v>
      </c>
      <c r="B9" s="18" t="s">
        <v>10</v>
      </c>
      <c r="C9" s="18" t="s">
        <v>11</v>
      </c>
      <c r="D9" s="18" t="s">
        <v>7</v>
      </c>
      <c r="E9" s="18" t="s">
        <v>85</v>
      </c>
      <c r="F9" s="19" t="s">
        <v>47</v>
      </c>
      <c r="G9" s="19" t="s">
        <v>83</v>
      </c>
      <c r="H9" s="19" t="s">
        <v>44</v>
      </c>
      <c r="I9" s="19" t="s">
        <v>36</v>
      </c>
      <c r="J9" s="19" t="s">
        <v>45</v>
      </c>
    </row>
    <row r="10" spans="1:10" ht="15.75" customHeight="1" x14ac:dyDescent="0.25">
      <c r="A10" s="74">
        <v>6</v>
      </c>
      <c r="B10" s="74"/>
      <c r="C10" s="74"/>
      <c r="D10" s="74" t="s">
        <v>12</v>
      </c>
      <c r="E10" s="75">
        <f>E11+E15+E17+E20+E23</f>
        <v>2427607.96</v>
      </c>
      <c r="F10" s="75">
        <f>F11+F15+F17+F20+F23</f>
        <v>2409679.39</v>
      </c>
      <c r="G10" s="75">
        <f t="shared" ref="G10:J10" si="0">G11+G15+G17+G20+G23</f>
        <v>2895121.03</v>
      </c>
      <c r="H10" s="75">
        <f t="shared" si="0"/>
        <v>2712678.3899999997</v>
      </c>
      <c r="I10" s="75">
        <f t="shared" si="0"/>
        <v>2661613.79</v>
      </c>
      <c r="J10" s="75">
        <f t="shared" si="0"/>
        <v>2677551.7599999998</v>
      </c>
    </row>
    <row r="11" spans="1:10" ht="25.5" x14ac:dyDescent="0.25">
      <c r="A11" s="10"/>
      <c r="B11" s="110">
        <v>63</v>
      </c>
      <c r="C11" s="110"/>
      <c r="D11" s="110" t="s">
        <v>38</v>
      </c>
      <c r="E11" s="93">
        <f>E12+E13+E14</f>
        <v>2115610.27</v>
      </c>
      <c r="F11" s="93">
        <f t="shared" ref="F11:I11" si="1">F12+F13+F14</f>
        <v>2118552</v>
      </c>
      <c r="G11" s="93">
        <f t="shared" si="1"/>
        <v>2579115.5599999996</v>
      </c>
      <c r="H11" s="93">
        <f t="shared" si="1"/>
        <v>2383654.54</v>
      </c>
      <c r="I11" s="93">
        <f t="shared" si="1"/>
        <v>2370506.94</v>
      </c>
      <c r="J11" s="93">
        <f t="shared" ref="J11" si="2">J12+J14</f>
        <v>2386444.91</v>
      </c>
    </row>
    <row r="12" spans="1:10" x14ac:dyDescent="0.25">
      <c r="A12" s="11"/>
      <c r="B12" s="128"/>
      <c r="C12" s="129" t="s">
        <v>48</v>
      </c>
      <c r="D12" s="129" t="s">
        <v>49</v>
      </c>
      <c r="E12" s="130">
        <v>2065759.67</v>
      </c>
      <c r="F12" s="96">
        <v>2055486.86</v>
      </c>
      <c r="G12" s="96">
        <v>2503579.5299999998</v>
      </c>
      <c r="H12" s="96">
        <v>2353569.14</v>
      </c>
      <c r="I12" s="96">
        <v>2370506.94</v>
      </c>
      <c r="J12" s="96">
        <v>2386444.91</v>
      </c>
    </row>
    <row r="13" spans="1:10" x14ac:dyDescent="0.25">
      <c r="A13" s="11"/>
      <c r="B13" s="128"/>
      <c r="C13" s="129" t="s">
        <v>63</v>
      </c>
      <c r="D13" s="129" t="s">
        <v>64</v>
      </c>
      <c r="E13" s="130">
        <v>32010.47</v>
      </c>
      <c r="F13" s="96">
        <v>21088.14</v>
      </c>
      <c r="G13" s="96">
        <v>33559.03</v>
      </c>
      <c r="H13" s="96">
        <v>30085.4</v>
      </c>
      <c r="I13" s="96"/>
      <c r="J13" s="96"/>
    </row>
    <row r="14" spans="1:10" x14ac:dyDescent="0.25">
      <c r="A14" s="11"/>
      <c r="B14" s="131"/>
      <c r="C14" s="129" t="s">
        <v>50</v>
      </c>
      <c r="D14" s="129" t="s">
        <v>51</v>
      </c>
      <c r="E14" s="130">
        <v>17840.13</v>
      </c>
      <c r="F14" s="96">
        <v>41977</v>
      </c>
      <c r="G14" s="96">
        <v>41977</v>
      </c>
      <c r="H14" s="96"/>
      <c r="I14" s="96"/>
      <c r="J14" s="96"/>
    </row>
    <row r="15" spans="1:10" x14ac:dyDescent="0.25">
      <c r="A15" s="11"/>
      <c r="B15" s="110">
        <v>64</v>
      </c>
      <c r="C15" s="110"/>
      <c r="D15" s="110" t="s">
        <v>54</v>
      </c>
      <c r="E15" s="93">
        <f>E16</f>
        <v>0.02</v>
      </c>
      <c r="F15" s="93">
        <f>F16</f>
        <v>1.33</v>
      </c>
      <c r="G15" s="93">
        <f t="shared" ref="G15:J15" si="3">G16</f>
        <v>1.33</v>
      </c>
      <c r="H15" s="93">
        <f t="shared" si="3"/>
        <v>0.05</v>
      </c>
      <c r="I15" s="93">
        <f t="shared" si="3"/>
        <v>0.05</v>
      </c>
      <c r="J15" s="93">
        <f t="shared" si="3"/>
        <v>0.05</v>
      </c>
    </row>
    <row r="16" spans="1:10" s="42" customFormat="1" x14ac:dyDescent="0.25">
      <c r="A16" s="12"/>
      <c r="B16" s="132"/>
      <c r="C16" s="132" t="s">
        <v>55</v>
      </c>
      <c r="D16" s="132" t="s">
        <v>56</v>
      </c>
      <c r="E16" s="133">
        <v>0.02</v>
      </c>
      <c r="F16" s="100">
        <v>1.33</v>
      </c>
      <c r="G16" s="100">
        <v>1.33</v>
      </c>
      <c r="H16" s="100">
        <v>0.05</v>
      </c>
      <c r="I16" s="100">
        <v>0.05</v>
      </c>
      <c r="J16" s="100">
        <v>0.05</v>
      </c>
    </row>
    <row r="17" spans="1:10" ht="25.5" x14ac:dyDescent="0.25">
      <c r="A17" s="11"/>
      <c r="B17" s="110">
        <v>65</v>
      </c>
      <c r="C17" s="110"/>
      <c r="D17" s="110" t="s">
        <v>167</v>
      </c>
      <c r="E17" s="93">
        <f>E18+E19</f>
        <v>131.88999999999999</v>
      </c>
      <c r="F17" s="93">
        <f>F18+F19</f>
        <v>0</v>
      </c>
      <c r="G17" s="93">
        <f t="shared" ref="G17:J17" si="4">G18+G19</f>
        <v>0</v>
      </c>
      <c r="H17" s="93">
        <f t="shared" si="4"/>
        <v>500</v>
      </c>
      <c r="I17" s="93">
        <f t="shared" si="4"/>
        <v>500</v>
      </c>
      <c r="J17" s="93">
        <f t="shared" si="4"/>
        <v>500</v>
      </c>
    </row>
    <row r="18" spans="1:10" s="42" customFormat="1" x14ac:dyDescent="0.25">
      <c r="A18" s="12"/>
      <c r="B18" s="132"/>
      <c r="C18" s="132" t="s">
        <v>55</v>
      </c>
      <c r="D18" s="132" t="s">
        <v>56</v>
      </c>
      <c r="E18" s="134"/>
      <c r="F18" s="100"/>
      <c r="G18" s="100"/>
      <c r="H18" s="100"/>
      <c r="I18" s="100"/>
      <c r="J18" s="100"/>
    </row>
    <row r="19" spans="1:10" x14ac:dyDescent="0.25">
      <c r="A19" s="11"/>
      <c r="B19" s="128"/>
      <c r="C19" s="129" t="s">
        <v>52</v>
      </c>
      <c r="D19" s="135" t="s">
        <v>53</v>
      </c>
      <c r="E19" s="136">
        <v>131.88999999999999</v>
      </c>
      <c r="F19" s="96">
        <v>0</v>
      </c>
      <c r="G19" s="96">
        <v>0</v>
      </c>
      <c r="H19" s="96">
        <v>500</v>
      </c>
      <c r="I19" s="96">
        <v>500</v>
      </c>
      <c r="J19" s="96">
        <v>500</v>
      </c>
    </row>
    <row r="20" spans="1:10" ht="25.5" x14ac:dyDescent="0.25">
      <c r="A20" s="11"/>
      <c r="B20" s="110">
        <v>66</v>
      </c>
      <c r="C20" s="110"/>
      <c r="D20" s="110" t="s">
        <v>57</v>
      </c>
      <c r="E20" s="93">
        <f>E21+E22</f>
        <v>11292.3</v>
      </c>
      <c r="F20" s="93">
        <f>F21+F22</f>
        <v>6193.12</v>
      </c>
      <c r="G20" s="93">
        <f t="shared" ref="G20:J20" si="5">G21+G22</f>
        <v>6193.12</v>
      </c>
      <c r="H20" s="93">
        <f t="shared" si="5"/>
        <v>6263.08</v>
      </c>
      <c r="I20" s="93">
        <f t="shared" si="5"/>
        <v>6263.08</v>
      </c>
      <c r="J20" s="93">
        <f t="shared" si="5"/>
        <v>6263.08</v>
      </c>
    </row>
    <row r="21" spans="1:10" s="42" customFormat="1" x14ac:dyDescent="0.25">
      <c r="A21" s="12"/>
      <c r="B21" s="132"/>
      <c r="C21" s="132" t="s">
        <v>55</v>
      </c>
      <c r="D21" s="132" t="s">
        <v>56</v>
      </c>
      <c r="E21" s="133">
        <v>6336.45</v>
      </c>
      <c r="F21" s="100">
        <v>6193.12</v>
      </c>
      <c r="G21" s="100">
        <v>6193.12</v>
      </c>
      <c r="H21" s="100">
        <v>6263.08</v>
      </c>
      <c r="I21" s="100">
        <v>6263.08</v>
      </c>
      <c r="J21" s="100">
        <v>6263.08</v>
      </c>
    </row>
    <row r="22" spans="1:10" s="42" customFormat="1" x14ac:dyDescent="0.25">
      <c r="A22" s="12"/>
      <c r="B22" s="132"/>
      <c r="C22" s="132" t="s">
        <v>58</v>
      </c>
      <c r="D22" s="132" t="s">
        <v>59</v>
      </c>
      <c r="E22" s="133">
        <v>4955.8500000000004</v>
      </c>
      <c r="F22" s="100"/>
      <c r="G22" s="100"/>
      <c r="H22" s="100"/>
      <c r="I22" s="100"/>
      <c r="J22" s="100"/>
    </row>
    <row r="23" spans="1:10" ht="25.5" x14ac:dyDescent="0.25">
      <c r="A23" s="11"/>
      <c r="B23" s="108">
        <v>67</v>
      </c>
      <c r="C23" s="109"/>
      <c r="D23" s="110" t="s">
        <v>40</v>
      </c>
      <c r="E23" s="93">
        <f>E24+E25+E26</f>
        <v>300573.48</v>
      </c>
      <c r="F23" s="93">
        <f t="shared" ref="F23:J23" si="6">F24+F25+F26</f>
        <v>284932.94</v>
      </c>
      <c r="G23" s="93">
        <f t="shared" si="6"/>
        <v>309811.02</v>
      </c>
      <c r="H23" s="93">
        <f t="shared" si="6"/>
        <v>322260.71999999997</v>
      </c>
      <c r="I23" s="93">
        <f t="shared" si="6"/>
        <v>284343.71999999997</v>
      </c>
      <c r="J23" s="93">
        <f t="shared" si="6"/>
        <v>284343.71999999997</v>
      </c>
    </row>
    <row r="24" spans="1:10" x14ac:dyDescent="0.25">
      <c r="A24" s="15"/>
      <c r="B24" s="137"/>
      <c r="C24" s="129" t="s">
        <v>60</v>
      </c>
      <c r="D24" s="129" t="s">
        <v>13</v>
      </c>
      <c r="E24" s="130">
        <v>25006.05</v>
      </c>
      <c r="F24" s="96">
        <v>12557.55</v>
      </c>
      <c r="G24" s="96">
        <v>21498.28</v>
      </c>
      <c r="H24" s="96">
        <v>38646.980000000003</v>
      </c>
      <c r="I24" s="96">
        <v>729.98</v>
      </c>
      <c r="J24" s="121">
        <v>729.98</v>
      </c>
    </row>
    <row r="25" spans="1:10" x14ac:dyDescent="0.25">
      <c r="A25" s="15"/>
      <c r="B25" s="137"/>
      <c r="C25" s="129" t="s">
        <v>65</v>
      </c>
      <c r="D25" s="129" t="s">
        <v>66</v>
      </c>
      <c r="E25" s="130">
        <f>269962.65+5321.68</f>
        <v>275284.33</v>
      </c>
      <c r="F25" s="96">
        <v>272375.39</v>
      </c>
      <c r="G25" s="96">
        <v>288312.74</v>
      </c>
      <c r="H25" s="96">
        <v>283613.74</v>
      </c>
      <c r="I25" s="96">
        <v>283613.74</v>
      </c>
      <c r="J25" s="121">
        <v>283613.74</v>
      </c>
    </row>
    <row r="26" spans="1:10" x14ac:dyDescent="0.25">
      <c r="A26" s="11"/>
      <c r="B26" s="128"/>
      <c r="C26" s="129" t="s">
        <v>164</v>
      </c>
      <c r="D26" s="135" t="s">
        <v>165</v>
      </c>
      <c r="E26" s="138">
        <v>283.10000000000002</v>
      </c>
      <c r="F26" s="96"/>
      <c r="G26" s="96"/>
      <c r="H26" s="96"/>
      <c r="I26" s="96"/>
      <c r="J26" s="96"/>
    </row>
    <row r="27" spans="1:10" x14ac:dyDescent="0.25">
      <c r="A27" s="76">
        <v>7</v>
      </c>
      <c r="B27" s="77"/>
      <c r="C27" s="77"/>
      <c r="D27" s="78" t="s">
        <v>14</v>
      </c>
      <c r="E27" s="79"/>
      <c r="F27" s="75"/>
      <c r="G27" s="75"/>
      <c r="H27" s="75"/>
      <c r="I27" s="75"/>
      <c r="J27" s="75"/>
    </row>
    <row r="28" spans="1:10" x14ac:dyDescent="0.25">
      <c r="A28" s="15"/>
      <c r="B28" s="110">
        <v>72</v>
      </c>
      <c r="C28" s="110"/>
      <c r="D28" s="112" t="s">
        <v>37</v>
      </c>
      <c r="E28" s="113"/>
      <c r="F28" s="93"/>
      <c r="G28" s="93"/>
      <c r="H28" s="93"/>
      <c r="I28" s="93"/>
      <c r="J28" s="98"/>
    </row>
    <row r="29" spans="1:10" x14ac:dyDescent="0.25">
      <c r="A29" s="15"/>
      <c r="B29" s="137"/>
      <c r="C29" s="129" t="s">
        <v>61</v>
      </c>
      <c r="D29" s="129" t="s">
        <v>62</v>
      </c>
      <c r="E29" s="139"/>
      <c r="F29" s="96"/>
      <c r="G29" s="96"/>
      <c r="H29" s="96"/>
      <c r="I29" s="96"/>
      <c r="J29" s="121"/>
    </row>
    <row r="30" spans="1:10" x14ac:dyDescent="0.25">
      <c r="A30" s="114"/>
      <c r="B30" s="114"/>
      <c r="C30" s="115"/>
      <c r="D30" s="115"/>
      <c r="E30" s="116"/>
      <c r="F30" s="117"/>
      <c r="G30" s="117"/>
      <c r="H30" s="117"/>
      <c r="I30" s="117"/>
      <c r="J30" s="118"/>
    </row>
    <row r="32" spans="1:10" ht="15.75" customHeight="1" x14ac:dyDescent="0.25">
      <c r="A32" s="154" t="s">
        <v>15</v>
      </c>
      <c r="B32" s="154"/>
      <c r="C32" s="154"/>
      <c r="D32" s="154"/>
      <c r="E32" s="154"/>
      <c r="F32" s="154"/>
      <c r="G32" s="154"/>
      <c r="H32" s="154"/>
      <c r="I32" s="154"/>
      <c r="J32" s="154"/>
    </row>
    <row r="33" spans="1:10" ht="18" x14ac:dyDescent="0.25">
      <c r="A33" s="4"/>
      <c r="B33" s="4"/>
      <c r="C33" s="4"/>
      <c r="D33" s="4"/>
      <c r="E33" s="23"/>
      <c r="F33" s="4"/>
      <c r="G33" s="4"/>
      <c r="H33" s="5"/>
      <c r="I33" s="5"/>
    </row>
    <row r="34" spans="1:10" ht="25.5" x14ac:dyDescent="0.25">
      <c r="A34" s="19" t="s">
        <v>9</v>
      </c>
      <c r="B34" s="18" t="s">
        <v>10</v>
      </c>
      <c r="C34" s="18" t="s">
        <v>11</v>
      </c>
      <c r="D34" s="18" t="s">
        <v>16</v>
      </c>
      <c r="E34" s="18" t="s">
        <v>85</v>
      </c>
      <c r="F34" s="19" t="s">
        <v>47</v>
      </c>
      <c r="G34" s="19" t="s">
        <v>83</v>
      </c>
      <c r="H34" s="19" t="s">
        <v>44</v>
      </c>
      <c r="I34" s="19" t="s">
        <v>36</v>
      </c>
      <c r="J34" s="19" t="s">
        <v>45</v>
      </c>
    </row>
    <row r="35" spans="1:10" ht="15.75" customHeight="1" x14ac:dyDescent="0.25">
      <c r="A35" s="74">
        <v>3</v>
      </c>
      <c r="B35" s="74"/>
      <c r="C35" s="74"/>
      <c r="D35" s="74" t="s">
        <v>17</v>
      </c>
      <c r="E35" s="75">
        <f t="shared" ref="E35:J35" si="7">E36+E46+E57+E67+E77+E79</f>
        <v>2353665.0399999996</v>
      </c>
      <c r="F35" s="75">
        <f t="shared" si="7"/>
        <v>2342808.2599999998</v>
      </c>
      <c r="G35" s="75">
        <f t="shared" si="7"/>
        <v>2755711.9699999997</v>
      </c>
      <c r="H35" s="75">
        <f t="shared" si="7"/>
        <v>2676228.39</v>
      </c>
      <c r="I35" s="75">
        <f t="shared" si="7"/>
        <v>2625163.79</v>
      </c>
      <c r="J35" s="75">
        <f t="shared" si="7"/>
        <v>2641101.7599999998</v>
      </c>
    </row>
    <row r="36" spans="1:10" ht="15.75" customHeight="1" x14ac:dyDescent="0.25">
      <c r="A36" s="10"/>
      <c r="B36" s="110">
        <v>31</v>
      </c>
      <c r="C36" s="110"/>
      <c r="D36" s="110" t="s">
        <v>18</v>
      </c>
      <c r="E36" s="93">
        <f>SUM(E37:E45)</f>
        <v>1925350.63</v>
      </c>
      <c r="F36" s="93">
        <f>SUM(F37:F45)</f>
        <v>1891421.99</v>
      </c>
      <c r="G36" s="93">
        <f t="shared" ref="G36:J36" si="8">SUM(G37:G45)</f>
        <v>2169654.9300000002</v>
      </c>
      <c r="H36" s="93">
        <f t="shared" si="8"/>
        <v>2047426.8</v>
      </c>
      <c r="I36" s="93">
        <f t="shared" si="8"/>
        <v>2007392.05</v>
      </c>
      <c r="J36" s="93">
        <f t="shared" si="8"/>
        <v>2023330.02</v>
      </c>
    </row>
    <row r="37" spans="1:10" x14ac:dyDescent="0.25">
      <c r="A37" s="11"/>
      <c r="B37" s="128"/>
      <c r="C37" s="129" t="s">
        <v>60</v>
      </c>
      <c r="D37" s="129" t="s">
        <v>13</v>
      </c>
      <c r="E37" s="130">
        <v>9850.27</v>
      </c>
      <c r="F37" s="96">
        <v>10919.14</v>
      </c>
      <c r="G37" s="96">
        <v>18698.759999999998</v>
      </c>
      <c r="H37" s="96">
        <v>27736.58</v>
      </c>
      <c r="I37" s="96">
        <v>729.98</v>
      </c>
      <c r="J37" s="96">
        <v>729.98</v>
      </c>
    </row>
    <row r="38" spans="1:10" x14ac:dyDescent="0.25">
      <c r="A38" s="11"/>
      <c r="B38" s="128"/>
      <c r="C38" s="132" t="s">
        <v>55</v>
      </c>
      <c r="D38" s="132" t="s">
        <v>56</v>
      </c>
      <c r="E38" s="133">
        <v>37.159999999999997</v>
      </c>
      <c r="F38" s="96">
        <v>132.72</v>
      </c>
      <c r="G38" s="96">
        <v>132.72</v>
      </c>
      <c r="H38" s="96">
        <v>63.13</v>
      </c>
      <c r="I38" s="96">
        <v>63.13</v>
      </c>
      <c r="J38" s="96">
        <v>63.13</v>
      </c>
    </row>
    <row r="39" spans="1:10" x14ac:dyDescent="0.25">
      <c r="A39" s="15"/>
      <c r="B39" s="137"/>
      <c r="C39" s="129" t="s">
        <v>65</v>
      </c>
      <c r="D39" s="129" t="s">
        <v>66</v>
      </c>
      <c r="E39" s="130"/>
      <c r="F39" s="96"/>
      <c r="G39" s="96"/>
      <c r="H39" s="96"/>
      <c r="I39" s="96"/>
      <c r="J39" s="121"/>
    </row>
    <row r="40" spans="1:10" x14ac:dyDescent="0.25">
      <c r="A40" s="11"/>
      <c r="B40" s="128"/>
      <c r="C40" s="129" t="s">
        <v>52</v>
      </c>
      <c r="D40" s="135" t="s">
        <v>53</v>
      </c>
      <c r="E40" s="138"/>
      <c r="F40" s="96"/>
      <c r="G40" s="96"/>
      <c r="H40" s="96"/>
      <c r="I40" s="96"/>
      <c r="J40" s="96"/>
    </row>
    <row r="41" spans="1:10" x14ac:dyDescent="0.25">
      <c r="A41" s="11"/>
      <c r="B41" s="131"/>
      <c r="C41" s="129" t="s">
        <v>63</v>
      </c>
      <c r="D41" s="129" t="s">
        <v>64</v>
      </c>
      <c r="E41" s="130">
        <v>27679.78</v>
      </c>
      <c r="F41" s="96">
        <v>17059.28</v>
      </c>
      <c r="G41" s="96">
        <v>26920.87</v>
      </c>
      <c r="H41" s="96">
        <v>30085.4</v>
      </c>
      <c r="I41" s="96">
        <v>0</v>
      </c>
      <c r="J41" s="96">
        <v>0</v>
      </c>
    </row>
    <row r="42" spans="1:10" x14ac:dyDescent="0.25">
      <c r="A42" s="11"/>
      <c r="B42" s="128"/>
      <c r="C42" s="129" t="s">
        <v>48</v>
      </c>
      <c r="D42" s="129" t="s">
        <v>49</v>
      </c>
      <c r="E42" s="130">
        <v>1887783.42</v>
      </c>
      <c r="F42" s="96">
        <v>1850859.85</v>
      </c>
      <c r="G42" s="96">
        <v>2111451.58</v>
      </c>
      <c r="H42" s="96">
        <v>1989541.69</v>
      </c>
      <c r="I42" s="96">
        <v>2006598.94</v>
      </c>
      <c r="J42" s="96">
        <v>2022536.91</v>
      </c>
    </row>
    <row r="43" spans="1:10" x14ac:dyDescent="0.25">
      <c r="A43" s="11"/>
      <c r="B43" s="131"/>
      <c r="C43" s="129" t="s">
        <v>50</v>
      </c>
      <c r="D43" s="129" t="s">
        <v>51</v>
      </c>
      <c r="E43" s="130"/>
      <c r="F43" s="96">
        <v>12451</v>
      </c>
      <c r="G43" s="96">
        <v>12451</v>
      </c>
      <c r="H43" s="96">
        <v>0</v>
      </c>
      <c r="I43" s="96">
        <v>0</v>
      </c>
      <c r="J43" s="96">
        <v>0</v>
      </c>
    </row>
    <row r="44" spans="1:10" s="42" customFormat="1" x14ac:dyDescent="0.25">
      <c r="A44" s="12"/>
      <c r="B44" s="132"/>
      <c r="C44" s="132" t="s">
        <v>58</v>
      </c>
      <c r="D44" s="132" t="s">
        <v>59</v>
      </c>
      <c r="E44" s="133"/>
      <c r="F44" s="100"/>
      <c r="G44" s="100"/>
      <c r="H44" s="100"/>
      <c r="I44" s="100"/>
      <c r="J44" s="100"/>
    </row>
    <row r="45" spans="1:10" x14ac:dyDescent="0.25">
      <c r="A45" s="15"/>
      <c r="B45" s="137"/>
      <c r="C45" s="129" t="s">
        <v>61</v>
      </c>
      <c r="D45" s="129" t="s">
        <v>62</v>
      </c>
      <c r="E45" s="130"/>
      <c r="F45" s="96"/>
      <c r="G45" s="96"/>
      <c r="H45" s="96"/>
      <c r="I45" s="96"/>
      <c r="J45" s="121"/>
    </row>
    <row r="46" spans="1:10" x14ac:dyDescent="0.25">
      <c r="A46" s="11"/>
      <c r="B46" s="108">
        <v>32</v>
      </c>
      <c r="C46" s="109"/>
      <c r="D46" s="108" t="s">
        <v>31</v>
      </c>
      <c r="E46" s="93">
        <f>SUM(E47:E56)</f>
        <v>380944.61</v>
      </c>
      <c r="F46" s="93">
        <f>SUM(F47:F56)</f>
        <v>403871.51</v>
      </c>
      <c r="G46" s="93">
        <f t="shared" ref="G46:J46" si="9">SUM(G47:G56)</f>
        <v>583643.88</v>
      </c>
      <c r="H46" s="93">
        <f t="shared" si="9"/>
        <v>578066.59000000008</v>
      </c>
      <c r="I46" s="93">
        <f t="shared" si="9"/>
        <v>567071.74</v>
      </c>
      <c r="J46" s="93">
        <f t="shared" si="9"/>
        <v>567071.74</v>
      </c>
    </row>
    <row r="47" spans="1:10" x14ac:dyDescent="0.25">
      <c r="A47" s="11"/>
      <c r="B47" s="128"/>
      <c r="C47" s="129" t="s">
        <v>60</v>
      </c>
      <c r="D47" s="129" t="s">
        <v>13</v>
      </c>
      <c r="E47" s="130">
        <v>12861.83</v>
      </c>
      <c r="F47" s="96">
        <v>1638.41</v>
      </c>
      <c r="G47" s="96">
        <v>2799.52</v>
      </c>
      <c r="H47" s="96">
        <v>10910.4</v>
      </c>
      <c r="I47" s="96">
        <v>0</v>
      </c>
      <c r="J47" s="96">
        <v>0</v>
      </c>
    </row>
    <row r="48" spans="1:10" x14ac:dyDescent="0.25">
      <c r="A48" s="11"/>
      <c r="B48" s="128"/>
      <c r="C48" s="132" t="s">
        <v>55</v>
      </c>
      <c r="D48" s="132" t="s">
        <v>56</v>
      </c>
      <c r="E48" s="133">
        <v>3381.68</v>
      </c>
      <c r="F48" s="96">
        <f>2523.07+1327.23</f>
        <v>3850.3</v>
      </c>
      <c r="G48" s="96">
        <f>3850.3+809.43</f>
        <v>4659.7300000000005</v>
      </c>
      <c r="H48" s="96">
        <v>5700</v>
      </c>
      <c r="I48" s="96">
        <v>5700</v>
      </c>
      <c r="J48" s="96">
        <v>5700</v>
      </c>
    </row>
    <row r="49" spans="1:10" x14ac:dyDescent="0.25">
      <c r="A49" s="15"/>
      <c r="B49" s="137"/>
      <c r="C49" s="129" t="s">
        <v>65</v>
      </c>
      <c r="D49" s="129" t="s">
        <v>66</v>
      </c>
      <c r="E49" s="130">
        <v>267956.19</v>
      </c>
      <c r="F49" s="96">
        <v>271313.61</v>
      </c>
      <c r="G49" s="96">
        <v>287250.96000000002</v>
      </c>
      <c r="H49" s="96">
        <v>282913.74</v>
      </c>
      <c r="I49" s="96">
        <v>282913.74</v>
      </c>
      <c r="J49" s="121">
        <v>282913.74</v>
      </c>
    </row>
    <row r="50" spans="1:10" x14ac:dyDescent="0.25">
      <c r="A50" s="11"/>
      <c r="B50" s="128"/>
      <c r="C50" s="129" t="s">
        <v>52</v>
      </c>
      <c r="D50" s="135" t="s">
        <v>53</v>
      </c>
      <c r="E50" s="138">
        <v>82.12</v>
      </c>
      <c r="F50" s="96">
        <v>0</v>
      </c>
      <c r="G50" s="96">
        <v>49.77</v>
      </c>
      <c r="H50" s="96">
        <v>500</v>
      </c>
      <c r="I50" s="96">
        <v>500</v>
      </c>
      <c r="J50" s="96">
        <v>500</v>
      </c>
    </row>
    <row r="51" spans="1:10" x14ac:dyDescent="0.25">
      <c r="A51" s="11"/>
      <c r="B51" s="128"/>
      <c r="C51" s="129" t="s">
        <v>164</v>
      </c>
      <c r="D51" s="135" t="s">
        <v>165</v>
      </c>
      <c r="E51" s="138">
        <v>283.10000000000002</v>
      </c>
      <c r="F51" s="96">
        <v>0</v>
      </c>
      <c r="G51" s="96">
        <v>0</v>
      </c>
      <c r="H51" s="96">
        <v>0</v>
      </c>
      <c r="I51" s="96">
        <v>0</v>
      </c>
      <c r="J51" s="96">
        <v>0</v>
      </c>
    </row>
    <row r="52" spans="1:10" x14ac:dyDescent="0.25">
      <c r="A52" s="11"/>
      <c r="B52" s="131"/>
      <c r="C52" s="129" t="s">
        <v>63</v>
      </c>
      <c r="D52" s="129" t="s">
        <v>64</v>
      </c>
      <c r="E52" s="130">
        <v>4330.6899999999996</v>
      </c>
      <c r="F52" s="96">
        <v>4028.86</v>
      </c>
      <c r="G52" s="96">
        <v>6638.16</v>
      </c>
      <c r="H52" s="96">
        <v>0</v>
      </c>
      <c r="I52" s="96">
        <v>0</v>
      </c>
      <c r="J52" s="96">
        <v>0</v>
      </c>
    </row>
    <row r="53" spans="1:10" x14ac:dyDescent="0.25">
      <c r="A53" s="11"/>
      <c r="B53" s="128"/>
      <c r="C53" s="129" t="s">
        <v>48</v>
      </c>
      <c r="D53" s="129" t="s">
        <v>49</v>
      </c>
      <c r="E53" s="130">
        <v>92049</v>
      </c>
      <c r="F53" s="96">
        <f>120271.33</f>
        <v>120271.33</v>
      </c>
      <c r="G53" s="96">
        <f>278149.51+1327.23</f>
        <v>279476.74</v>
      </c>
      <c r="H53" s="96">
        <v>278042.45</v>
      </c>
      <c r="I53" s="96">
        <v>277958</v>
      </c>
      <c r="J53" s="96">
        <v>277958</v>
      </c>
    </row>
    <row r="54" spans="1:10" x14ac:dyDescent="0.25">
      <c r="A54" s="11"/>
      <c r="B54" s="131"/>
      <c r="C54" s="129" t="s">
        <v>50</v>
      </c>
      <c r="D54" s="129" t="s">
        <v>51</v>
      </c>
      <c r="E54" s="139"/>
      <c r="F54" s="96">
        <v>2769</v>
      </c>
      <c r="G54" s="96">
        <v>2769</v>
      </c>
      <c r="H54" s="96"/>
      <c r="I54" s="96"/>
      <c r="J54" s="96"/>
    </row>
    <row r="55" spans="1:10" s="42" customFormat="1" x14ac:dyDescent="0.25">
      <c r="A55" s="12"/>
      <c r="B55" s="132"/>
      <c r="C55" s="132" t="s">
        <v>58</v>
      </c>
      <c r="D55" s="132" t="s">
        <v>59</v>
      </c>
      <c r="E55" s="133"/>
      <c r="F55" s="100"/>
      <c r="G55" s="100"/>
      <c r="H55" s="100"/>
      <c r="I55" s="100"/>
      <c r="J55" s="100"/>
    </row>
    <row r="56" spans="1:10" x14ac:dyDescent="0.25">
      <c r="A56" s="15"/>
      <c r="B56" s="137"/>
      <c r="C56" s="129" t="s">
        <v>61</v>
      </c>
      <c r="D56" s="129" t="s">
        <v>62</v>
      </c>
      <c r="E56" s="139"/>
      <c r="F56" s="96"/>
      <c r="G56" s="96"/>
      <c r="H56" s="96"/>
      <c r="I56" s="96"/>
      <c r="J56" s="121"/>
    </row>
    <row r="57" spans="1:10" x14ac:dyDescent="0.25">
      <c r="A57" s="11"/>
      <c r="B57" s="108">
        <v>34</v>
      </c>
      <c r="C57" s="109"/>
      <c r="D57" s="108" t="s">
        <v>67</v>
      </c>
      <c r="E57" s="93">
        <f>SUM(E58:E66)</f>
        <v>1443.1299999999999</v>
      </c>
      <c r="F57" s="93">
        <f>SUM(F58:F66)</f>
        <v>1061.78</v>
      </c>
      <c r="G57" s="93">
        <f t="shared" ref="G57:J57" si="10">SUM(G58:G66)</f>
        <v>1061.78</v>
      </c>
      <c r="H57" s="93">
        <f t="shared" si="10"/>
        <v>735</v>
      </c>
      <c r="I57" s="93">
        <f t="shared" si="10"/>
        <v>700</v>
      </c>
      <c r="J57" s="93">
        <f t="shared" si="10"/>
        <v>700</v>
      </c>
    </row>
    <row r="58" spans="1:10" x14ac:dyDescent="0.25">
      <c r="A58" s="11"/>
      <c r="B58" s="128"/>
      <c r="C58" s="129" t="s">
        <v>60</v>
      </c>
      <c r="D58" s="129" t="s">
        <v>13</v>
      </c>
      <c r="E58" s="130"/>
      <c r="F58" s="96"/>
      <c r="G58" s="96"/>
      <c r="H58" s="96"/>
      <c r="I58" s="96"/>
      <c r="J58" s="96"/>
    </row>
    <row r="59" spans="1:10" x14ac:dyDescent="0.25">
      <c r="A59" s="11"/>
      <c r="B59" s="128"/>
      <c r="C59" s="132" t="s">
        <v>55</v>
      </c>
      <c r="D59" s="132" t="s">
        <v>56</v>
      </c>
      <c r="E59" s="133">
        <v>7.81</v>
      </c>
      <c r="F59" s="96"/>
      <c r="G59" s="96"/>
      <c r="H59" s="96"/>
      <c r="I59" s="96"/>
      <c r="J59" s="96"/>
    </row>
    <row r="60" spans="1:10" x14ac:dyDescent="0.25">
      <c r="A60" s="15"/>
      <c r="B60" s="137"/>
      <c r="C60" s="129" t="s">
        <v>65</v>
      </c>
      <c r="D60" s="129" t="s">
        <v>66</v>
      </c>
      <c r="E60" s="130">
        <v>529.91999999999996</v>
      </c>
      <c r="F60" s="96">
        <v>1061.78</v>
      </c>
      <c r="G60" s="96">
        <v>1061.78</v>
      </c>
      <c r="H60" s="96">
        <v>700</v>
      </c>
      <c r="I60" s="96">
        <v>700</v>
      </c>
      <c r="J60" s="121">
        <v>700</v>
      </c>
    </row>
    <row r="61" spans="1:10" x14ac:dyDescent="0.25">
      <c r="A61" s="11"/>
      <c r="B61" s="128"/>
      <c r="C61" s="129" t="s">
        <v>52</v>
      </c>
      <c r="D61" s="135" t="s">
        <v>53</v>
      </c>
      <c r="E61" s="138"/>
      <c r="F61" s="96"/>
      <c r="G61" s="96"/>
      <c r="H61" s="96"/>
      <c r="I61" s="96"/>
      <c r="J61" s="96"/>
    </row>
    <row r="62" spans="1:10" x14ac:dyDescent="0.25">
      <c r="A62" s="11"/>
      <c r="B62" s="131"/>
      <c r="C62" s="129" t="s">
        <v>63</v>
      </c>
      <c r="D62" s="129" t="s">
        <v>64</v>
      </c>
      <c r="E62" s="130"/>
      <c r="F62" s="96"/>
      <c r="G62" s="96"/>
      <c r="H62" s="96"/>
      <c r="I62" s="96"/>
      <c r="J62" s="96"/>
    </row>
    <row r="63" spans="1:10" x14ac:dyDescent="0.25">
      <c r="A63" s="11"/>
      <c r="B63" s="128"/>
      <c r="C63" s="129" t="s">
        <v>48</v>
      </c>
      <c r="D63" s="129" t="s">
        <v>49</v>
      </c>
      <c r="E63" s="130">
        <v>905.4</v>
      </c>
      <c r="F63" s="96">
        <v>0</v>
      </c>
      <c r="G63" s="96">
        <v>0</v>
      </c>
      <c r="H63" s="96">
        <v>35</v>
      </c>
      <c r="I63" s="96">
        <v>0</v>
      </c>
      <c r="J63" s="96">
        <v>0</v>
      </c>
    </row>
    <row r="64" spans="1:10" x14ac:dyDescent="0.25">
      <c r="A64" s="11"/>
      <c r="B64" s="131"/>
      <c r="C64" s="129" t="s">
        <v>50</v>
      </c>
      <c r="D64" s="129" t="s">
        <v>51</v>
      </c>
      <c r="E64" s="130"/>
      <c r="F64" s="96"/>
      <c r="G64" s="96"/>
      <c r="H64" s="96"/>
      <c r="I64" s="96"/>
      <c r="J64" s="96"/>
    </row>
    <row r="65" spans="1:10" s="42" customFormat="1" x14ac:dyDescent="0.25">
      <c r="A65" s="12"/>
      <c r="B65" s="132"/>
      <c r="C65" s="132" t="s">
        <v>58</v>
      </c>
      <c r="D65" s="132" t="s">
        <v>59</v>
      </c>
      <c r="E65" s="133"/>
      <c r="F65" s="100"/>
      <c r="G65" s="100"/>
      <c r="H65" s="100"/>
      <c r="I65" s="100"/>
      <c r="J65" s="100"/>
    </row>
    <row r="66" spans="1:10" x14ac:dyDescent="0.25">
      <c r="A66" s="15"/>
      <c r="B66" s="137"/>
      <c r="C66" s="129" t="s">
        <v>61</v>
      </c>
      <c r="D66" s="129" t="s">
        <v>62</v>
      </c>
      <c r="E66" s="130"/>
      <c r="F66" s="96"/>
      <c r="G66" s="96"/>
      <c r="H66" s="96"/>
      <c r="I66" s="96"/>
      <c r="J66" s="121"/>
    </row>
    <row r="67" spans="1:10" x14ac:dyDescent="0.25">
      <c r="A67" s="11"/>
      <c r="B67" s="108">
        <v>36</v>
      </c>
      <c r="C67" s="109"/>
      <c r="D67" s="108" t="s">
        <v>68</v>
      </c>
      <c r="E67" s="111"/>
      <c r="F67" s="93"/>
      <c r="G67" s="93"/>
      <c r="H67" s="93"/>
      <c r="I67" s="93"/>
      <c r="J67" s="93"/>
    </row>
    <row r="68" spans="1:10" x14ac:dyDescent="0.25">
      <c r="A68" s="11"/>
      <c r="B68" s="128"/>
      <c r="C68" s="129" t="s">
        <v>60</v>
      </c>
      <c r="D68" s="129" t="s">
        <v>13</v>
      </c>
      <c r="E68" s="139"/>
      <c r="F68" s="96"/>
      <c r="G68" s="96"/>
      <c r="H68" s="96"/>
      <c r="I68" s="96"/>
      <c r="J68" s="96"/>
    </row>
    <row r="69" spans="1:10" x14ac:dyDescent="0.25">
      <c r="A69" s="11"/>
      <c r="B69" s="128"/>
      <c r="C69" s="132" t="s">
        <v>55</v>
      </c>
      <c r="D69" s="132" t="s">
        <v>56</v>
      </c>
      <c r="E69" s="134"/>
      <c r="F69" s="96"/>
      <c r="G69" s="96"/>
      <c r="H69" s="96"/>
      <c r="I69" s="96"/>
      <c r="J69" s="96"/>
    </row>
    <row r="70" spans="1:10" x14ac:dyDescent="0.25">
      <c r="A70" s="15"/>
      <c r="B70" s="137"/>
      <c r="C70" s="129" t="s">
        <v>65</v>
      </c>
      <c r="D70" s="129" t="s">
        <v>66</v>
      </c>
      <c r="E70" s="139"/>
      <c r="F70" s="96"/>
      <c r="G70" s="96"/>
      <c r="H70" s="96"/>
      <c r="I70" s="96"/>
      <c r="J70" s="121"/>
    </row>
    <row r="71" spans="1:10" x14ac:dyDescent="0.25">
      <c r="A71" s="11"/>
      <c r="B71" s="128"/>
      <c r="C71" s="129" t="s">
        <v>52</v>
      </c>
      <c r="D71" s="135" t="s">
        <v>53</v>
      </c>
      <c r="E71" s="140"/>
      <c r="F71" s="96"/>
      <c r="G71" s="96"/>
      <c r="H71" s="96"/>
      <c r="I71" s="96"/>
      <c r="J71" s="96"/>
    </row>
    <row r="72" spans="1:10" x14ac:dyDescent="0.25">
      <c r="A72" s="11"/>
      <c r="B72" s="131"/>
      <c r="C72" s="129" t="s">
        <v>63</v>
      </c>
      <c r="D72" s="129" t="s">
        <v>64</v>
      </c>
      <c r="E72" s="139"/>
      <c r="F72" s="96"/>
      <c r="G72" s="96"/>
      <c r="H72" s="96"/>
      <c r="I72" s="96"/>
      <c r="J72" s="96"/>
    </row>
    <row r="73" spans="1:10" x14ac:dyDescent="0.25">
      <c r="A73" s="11"/>
      <c r="B73" s="128"/>
      <c r="C73" s="129" t="s">
        <v>48</v>
      </c>
      <c r="D73" s="129" t="s">
        <v>49</v>
      </c>
      <c r="E73" s="139"/>
      <c r="F73" s="96"/>
      <c r="G73" s="96"/>
      <c r="H73" s="96"/>
      <c r="I73" s="96"/>
      <c r="J73" s="96"/>
    </row>
    <row r="74" spans="1:10" x14ac:dyDescent="0.25">
      <c r="A74" s="11"/>
      <c r="B74" s="131"/>
      <c r="C74" s="129" t="s">
        <v>50</v>
      </c>
      <c r="D74" s="129" t="s">
        <v>51</v>
      </c>
      <c r="E74" s="139"/>
      <c r="F74" s="96"/>
      <c r="G74" s="96"/>
      <c r="H74" s="96"/>
      <c r="I74" s="96"/>
      <c r="J74" s="96"/>
    </row>
    <row r="75" spans="1:10" s="42" customFormat="1" x14ac:dyDescent="0.25">
      <c r="A75" s="12"/>
      <c r="B75" s="132"/>
      <c r="C75" s="132" t="s">
        <v>58</v>
      </c>
      <c r="D75" s="132" t="s">
        <v>59</v>
      </c>
      <c r="E75" s="134"/>
      <c r="F75" s="100"/>
      <c r="G75" s="100"/>
      <c r="H75" s="100"/>
      <c r="I75" s="100"/>
      <c r="J75" s="100"/>
    </row>
    <row r="76" spans="1:10" x14ac:dyDescent="0.25">
      <c r="A76" s="15"/>
      <c r="B76" s="137"/>
      <c r="C76" s="129" t="s">
        <v>61</v>
      </c>
      <c r="D76" s="129" t="s">
        <v>62</v>
      </c>
      <c r="E76" s="139"/>
      <c r="F76" s="96"/>
      <c r="G76" s="96"/>
      <c r="H76" s="96"/>
      <c r="I76" s="96"/>
      <c r="J76" s="121"/>
    </row>
    <row r="77" spans="1:10" x14ac:dyDescent="0.25">
      <c r="A77" s="15"/>
      <c r="B77" s="110">
        <v>37</v>
      </c>
      <c r="C77" s="109"/>
      <c r="D77" s="109" t="s">
        <v>103</v>
      </c>
      <c r="E77" s="93">
        <f>E78</f>
        <v>45926.67</v>
      </c>
      <c r="F77" s="93">
        <f>F78</f>
        <v>46452.98</v>
      </c>
      <c r="G77" s="93">
        <f t="shared" ref="G77:J77" si="11">G78</f>
        <v>0</v>
      </c>
      <c r="H77" s="93">
        <f t="shared" si="11"/>
        <v>50000</v>
      </c>
      <c r="I77" s="93">
        <f t="shared" si="11"/>
        <v>50000</v>
      </c>
      <c r="J77" s="93">
        <f t="shared" si="11"/>
        <v>50000</v>
      </c>
    </row>
    <row r="78" spans="1:10" x14ac:dyDescent="0.25">
      <c r="A78" s="15"/>
      <c r="B78" s="146"/>
      <c r="C78" s="129" t="s">
        <v>48</v>
      </c>
      <c r="D78" s="129" t="s">
        <v>49</v>
      </c>
      <c r="E78" s="130">
        <v>45926.67</v>
      </c>
      <c r="F78" s="96">
        <v>46452.98</v>
      </c>
      <c r="G78" s="96">
        <v>0</v>
      </c>
      <c r="H78" s="96">
        <v>50000</v>
      </c>
      <c r="I78" s="96">
        <v>50000</v>
      </c>
      <c r="J78" s="121">
        <v>50000</v>
      </c>
    </row>
    <row r="79" spans="1:10" x14ac:dyDescent="0.25">
      <c r="A79" s="11"/>
      <c r="B79" s="108">
        <v>38</v>
      </c>
      <c r="C79" s="109"/>
      <c r="D79" s="108" t="s">
        <v>69</v>
      </c>
      <c r="E79" s="93">
        <f t="shared" ref="E79:J79" si="12">SUM(E80:E88)</f>
        <v>0</v>
      </c>
      <c r="F79" s="93">
        <f t="shared" si="12"/>
        <v>0</v>
      </c>
      <c r="G79" s="93">
        <f t="shared" si="12"/>
        <v>1351.38</v>
      </c>
      <c r="H79" s="93">
        <f t="shared" si="12"/>
        <v>0</v>
      </c>
      <c r="I79" s="93">
        <f t="shared" si="12"/>
        <v>0</v>
      </c>
      <c r="J79" s="93">
        <f t="shared" si="12"/>
        <v>0</v>
      </c>
    </row>
    <row r="80" spans="1:10" x14ac:dyDescent="0.25">
      <c r="A80" s="11"/>
      <c r="B80" s="128"/>
      <c r="C80" s="129" t="s">
        <v>60</v>
      </c>
      <c r="D80" s="129" t="s">
        <v>13</v>
      </c>
      <c r="E80" s="139"/>
      <c r="F80" s="96"/>
      <c r="G80" s="96"/>
      <c r="H80" s="96"/>
      <c r="I80" s="96"/>
      <c r="J80" s="96"/>
    </row>
    <row r="81" spans="1:10" x14ac:dyDescent="0.25">
      <c r="A81" s="11"/>
      <c r="B81" s="128"/>
      <c r="C81" s="132" t="s">
        <v>55</v>
      </c>
      <c r="D81" s="132" t="s">
        <v>56</v>
      </c>
      <c r="E81" s="134"/>
      <c r="F81" s="96"/>
      <c r="G81" s="96"/>
      <c r="H81" s="96"/>
      <c r="I81" s="96"/>
      <c r="J81" s="96"/>
    </row>
    <row r="82" spans="1:10" x14ac:dyDescent="0.25">
      <c r="A82" s="15"/>
      <c r="B82" s="137"/>
      <c r="C82" s="129" t="s">
        <v>65</v>
      </c>
      <c r="D82" s="129" t="s">
        <v>66</v>
      </c>
      <c r="E82" s="139"/>
      <c r="F82" s="96"/>
      <c r="G82" s="96"/>
      <c r="H82" s="96"/>
      <c r="I82" s="96"/>
      <c r="J82" s="121"/>
    </row>
    <row r="83" spans="1:10" x14ac:dyDescent="0.25">
      <c r="A83" s="11"/>
      <c r="B83" s="128"/>
      <c r="C83" s="129" t="s">
        <v>52</v>
      </c>
      <c r="D83" s="135" t="s">
        <v>53</v>
      </c>
      <c r="E83" s="140"/>
      <c r="F83" s="96"/>
      <c r="G83" s="96"/>
      <c r="H83" s="96"/>
      <c r="I83" s="96"/>
      <c r="J83" s="96"/>
    </row>
    <row r="84" spans="1:10" x14ac:dyDescent="0.25">
      <c r="A84" s="11"/>
      <c r="B84" s="131"/>
      <c r="C84" s="129" t="s">
        <v>63</v>
      </c>
      <c r="D84" s="129" t="s">
        <v>64</v>
      </c>
      <c r="E84" s="139"/>
      <c r="F84" s="96"/>
      <c r="G84" s="96"/>
      <c r="H84" s="96"/>
      <c r="I84" s="96"/>
      <c r="J84" s="96"/>
    </row>
    <row r="85" spans="1:10" x14ac:dyDescent="0.25">
      <c r="A85" s="11"/>
      <c r="B85" s="128"/>
      <c r="C85" s="129" t="s">
        <v>48</v>
      </c>
      <c r="D85" s="129" t="s">
        <v>49</v>
      </c>
      <c r="E85" s="130">
        <v>0</v>
      </c>
      <c r="F85" s="96">
        <v>0</v>
      </c>
      <c r="G85" s="96">
        <v>1351.38</v>
      </c>
      <c r="H85" s="96">
        <v>0</v>
      </c>
      <c r="I85" s="96">
        <v>0</v>
      </c>
      <c r="J85" s="96">
        <v>0</v>
      </c>
    </row>
    <row r="86" spans="1:10" x14ac:dyDescent="0.25">
      <c r="A86" s="11"/>
      <c r="B86" s="131"/>
      <c r="C86" s="129" t="s">
        <v>50</v>
      </c>
      <c r="D86" s="129" t="s">
        <v>51</v>
      </c>
      <c r="E86" s="139"/>
      <c r="F86" s="96"/>
      <c r="G86" s="96"/>
      <c r="H86" s="96"/>
      <c r="I86" s="96"/>
      <c r="J86" s="96"/>
    </row>
    <row r="87" spans="1:10" s="42" customFormat="1" x14ac:dyDescent="0.25">
      <c r="A87" s="12"/>
      <c r="B87" s="132"/>
      <c r="C87" s="132" t="s">
        <v>58</v>
      </c>
      <c r="D87" s="132" t="s">
        <v>59</v>
      </c>
      <c r="E87" s="134"/>
      <c r="F87" s="100"/>
      <c r="G87" s="100"/>
      <c r="H87" s="100"/>
      <c r="I87" s="100"/>
      <c r="J87" s="100"/>
    </row>
    <row r="88" spans="1:10" x14ac:dyDescent="0.25">
      <c r="A88" s="15"/>
      <c r="B88" s="137"/>
      <c r="C88" s="129" t="s">
        <v>61</v>
      </c>
      <c r="D88" s="129" t="s">
        <v>62</v>
      </c>
      <c r="E88" s="139"/>
      <c r="F88" s="96"/>
      <c r="G88" s="96"/>
      <c r="H88" s="96"/>
      <c r="I88" s="96"/>
      <c r="J88" s="121"/>
    </row>
    <row r="89" spans="1:10" x14ac:dyDescent="0.25">
      <c r="A89" s="76">
        <v>4</v>
      </c>
      <c r="B89" s="77"/>
      <c r="C89" s="77"/>
      <c r="D89" s="78" t="s">
        <v>19</v>
      </c>
      <c r="E89" s="75">
        <f t="shared" ref="E89:J89" si="13">E90+E100+E110</f>
        <v>96766.01</v>
      </c>
      <c r="F89" s="75">
        <f t="shared" si="13"/>
        <v>66871.13</v>
      </c>
      <c r="G89" s="75">
        <f t="shared" si="13"/>
        <v>68654.929999999993</v>
      </c>
      <c r="H89" s="75">
        <f t="shared" si="13"/>
        <v>36450</v>
      </c>
      <c r="I89" s="75">
        <f t="shared" si="13"/>
        <v>36450</v>
      </c>
      <c r="J89" s="75">
        <f t="shared" si="13"/>
        <v>36450</v>
      </c>
    </row>
    <row r="90" spans="1:10" x14ac:dyDescent="0.25">
      <c r="A90" s="15"/>
      <c r="B90" s="110">
        <v>41</v>
      </c>
      <c r="C90" s="110"/>
      <c r="D90" s="112" t="s">
        <v>20</v>
      </c>
      <c r="E90" s="113"/>
      <c r="F90" s="93"/>
      <c r="G90" s="93"/>
      <c r="H90" s="93"/>
      <c r="I90" s="93"/>
      <c r="J90" s="98"/>
    </row>
    <row r="91" spans="1:10" x14ac:dyDescent="0.25">
      <c r="A91" s="11"/>
      <c r="B91" s="128"/>
      <c r="C91" s="129" t="s">
        <v>60</v>
      </c>
      <c r="D91" s="129" t="s">
        <v>13</v>
      </c>
      <c r="E91" s="130"/>
      <c r="F91" s="96"/>
      <c r="G91" s="96"/>
      <c r="H91" s="96"/>
      <c r="I91" s="96"/>
      <c r="J91" s="96"/>
    </row>
    <row r="92" spans="1:10" x14ac:dyDescent="0.25">
      <c r="A92" s="11"/>
      <c r="B92" s="128"/>
      <c r="C92" s="132" t="s">
        <v>55</v>
      </c>
      <c r="D92" s="132" t="s">
        <v>56</v>
      </c>
      <c r="E92" s="133"/>
      <c r="F92" s="96"/>
      <c r="G92" s="96"/>
      <c r="H92" s="96"/>
      <c r="I92" s="96"/>
      <c r="J92" s="96"/>
    </row>
    <row r="93" spans="1:10" x14ac:dyDescent="0.25">
      <c r="A93" s="15"/>
      <c r="B93" s="137"/>
      <c r="C93" s="129" t="s">
        <v>65</v>
      </c>
      <c r="D93" s="129" t="s">
        <v>66</v>
      </c>
      <c r="E93" s="130"/>
      <c r="F93" s="96"/>
      <c r="G93" s="96"/>
      <c r="H93" s="96"/>
      <c r="I93" s="96"/>
      <c r="J93" s="121"/>
    </row>
    <row r="94" spans="1:10" x14ac:dyDescent="0.25">
      <c r="A94" s="11"/>
      <c r="B94" s="128"/>
      <c r="C94" s="129" t="s">
        <v>52</v>
      </c>
      <c r="D94" s="135" t="s">
        <v>53</v>
      </c>
      <c r="E94" s="138"/>
      <c r="F94" s="96"/>
      <c r="G94" s="96"/>
      <c r="H94" s="96"/>
      <c r="I94" s="96"/>
      <c r="J94" s="96"/>
    </row>
    <row r="95" spans="1:10" x14ac:dyDescent="0.25">
      <c r="A95" s="11"/>
      <c r="B95" s="131"/>
      <c r="C95" s="129" t="s">
        <v>63</v>
      </c>
      <c r="D95" s="129" t="s">
        <v>64</v>
      </c>
      <c r="E95" s="130"/>
      <c r="F95" s="96"/>
      <c r="G95" s="96"/>
      <c r="H95" s="96"/>
      <c r="I95" s="96"/>
      <c r="J95" s="96"/>
    </row>
    <row r="96" spans="1:10" x14ac:dyDescent="0.25">
      <c r="A96" s="11"/>
      <c r="B96" s="128"/>
      <c r="C96" s="129" t="s">
        <v>48</v>
      </c>
      <c r="D96" s="129" t="s">
        <v>49</v>
      </c>
      <c r="E96" s="130"/>
      <c r="F96" s="96"/>
      <c r="G96" s="96"/>
      <c r="H96" s="96"/>
      <c r="I96" s="96"/>
      <c r="J96" s="96"/>
    </row>
    <row r="97" spans="1:10" x14ac:dyDescent="0.25">
      <c r="A97" s="11"/>
      <c r="B97" s="131"/>
      <c r="C97" s="129" t="s">
        <v>50</v>
      </c>
      <c r="D97" s="129" t="s">
        <v>51</v>
      </c>
      <c r="E97" s="130"/>
      <c r="F97" s="96"/>
      <c r="G97" s="96"/>
      <c r="H97" s="96"/>
      <c r="I97" s="96"/>
      <c r="J97" s="96"/>
    </row>
    <row r="98" spans="1:10" s="42" customFormat="1" x14ac:dyDescent="0.25">
      <c r="A98" s="12"/>
      <c r="B98" s="132"/>
      <c r="C98" s="132" t="s">
        <v>58</v>
      </c>
      <c r="D98" s="132" t="s">
        <v>59</v>
      </c>
      <c r="E98" s="133"/>
      <c r="F98" s="100"/>
      <c r="G98" s="100"/>
      <c r="H98" s="100"/>
      <c r="I98" s="100"/>
      <c r="J98" s="100"/>
    </row>
    <row r="99" spans="1:10" x14ac:dyDescent="0.25">
      <c r="A99" s="15"/>
      <c r="B99" s="137"/>
      <c r="C99" s="129" t="s">
        <v>61</v>
      </c>
      <c r="D99" s="129" t="s">
        <v>62</v>
      </c>
      <c r="E99" s="130"/>
      <c r="F99" s="96"/>
      <c r="G99" s="96"/>
      <c r="H99" s="96"/>
      <c r="I99" s="96"/>
      <c r="J99" s="121"/>
    </row>
    <row r="100" spans="1:10" x14ac:dyDescent="0.25">
      <c r="A100" s="15"/>
      <c r="B100" s="110">
        <v>42</v>
      </c>
      <c r="C100" s="110"/>
      <c r="D100" s="112" t="s">
        <v>41</v>
      </c>
      <c r="E100" s="93">
        <f>SUM(E101:E109)</f>
        <v>95988.92</v>
      </c>
      <c r="F100" s="93">
        <f>SUM(F101:F109)</f>
        <v>66871.13</v>
      </c>
      <c r="G100" s="93">
        <f t="shared" ref="G100:J100" si="14">SUM(G101:G109)</f>
        <v>68654.929999999993</v>
      </c>
      <c r="H100" s="93">
        <f t="shared" si="14"/>
        <v>36450</v>
      </c>
      <c r="I100" s="93">
        <f t="shared" si="14"/>
        <v>36450</v>
      </c>
      <c r="J100" s="93">
        <f t="shared" si="14"/>
        <v>36450</v>
      </c>
    </row>
    <row r="101" spans="1:10" x14ac:dyDescent="0.25">
      <c r="A101" s="11"/>
      <c r="B101" s="128"/>
      <c r="C101" s="129" t="s">
        <v>60</v>
      </c>
      <c r="D101" s="129" t="s">
        <v>13</v>
      </c>
      <c r="E101" s="130">
        <v>1516.86</v>
      </c>
      <c r="F101" s="96"/>
      <c r="G101" s="96"/>
      <c r="H101" s="96"/>
      <c r="I101" s="96"/>
      <c r="J101" s="96"/>
    </row>
    <row r="102" spans="1:10" x14ac:dyDescent="0.25">
      <c r="A102" s="11"/>
      <c r="B102" s="128"/>
      <c r="C102" s="132" t="s">
        <v>55</v>
      </c>
      <c r="D102" s="132" t="s">
        <v>56</v>
      </c>
      <c r="E102" s="133">
        <v>2100.39</v>
      </c>
      <c r="F102" s="96">
        <v>2211.4299999999998</v>
      </c>
      <c r="G102" s="96">
        <v>2211.4299999999998</v>
      </c>
      <c r="H102" s="96">
        <v>500</v>
      </c>
      <c r="I102" s="96">
        <v>500</v>
      </c>
      <c r="J102" s="96">
        <v>500</v>
      </c>
    </row>
    <row r="103" spans="1:10" x14ac:dyDescent="0.25">
      <c r="A103" s="15"/>
      <c r="B103" s="137"/>
      <c r="C103" s="129" t="s">
        <v>65</v>
      </c>
      <c r="D103" s="129" t="s">
        <v>66</v>
      </c>
      <c r="E103" s="130">
        <v>1476.54</v>
      </c>
      <c r="F103" s="96"/>
      <c r="G103" s="96"/>
      <c r="H103" s="96"/>
      <c r="I103" s="96"/>
      <c r="J103" s="121"/>
    </row>
    <row r="104" spans="1:10" x14ac:dyDescent="0.25">
      <c r="A104" s="11"/>
      <c r="B104" s="128"/>
      <c r="C104" s="129" t="s">
        <v>52</v>
      </c>
      <c r="D104" s="135" t="s">
        <v>53</v>
      </c>
      <c r="E104" s="138"/>
      <c r="F104" s="96"/>
      <c r="G104" s="96"/>
      <c r="H104" s="96"/>
      <c r="I104" s="96"/>
      <c r="J104" s="96"/>
    </row>
    <row r="105" spans="1:10" x14ac:dyDescent="0.25">
      <c r="A105" s="11"/>
      <c r="B105" s="131"/>
      <c r="C105" s="129" t="s">
        <v>63</v>
      </c>
      <c r="D105" s="129" t="s">
        <v>64</v>
      </c>
      <c r="E105" s="130"/>
      <c r="F105" s="96"/>
      <c r="G105" s="96"/>
      <c r="H105" s="96"/>
      <c r="I105" s="96"/>
      <c r="J105" s="96"/>
    </row>
    <row r="106" spans="1:10" x14ac:dyDescent="0.25">
      <c r="A106" s="11"/>
      <c r="B106" s="128"/>
      <c r="C106" s="129" t="s">
        <v>48</v>
      </c>
      <c r="D106" s="129" t="s">
        <v>49</v>
      </c>
      <c r="E106" s="130">
        <v>69488.92</v>
      </c>
      <c r="F106" s="96">
        <v>37902.699999999997</v>
      </c>
      <c r="G106" s="96">
        <v>38296.720000000001</v>
      </c>
      <c r="H106" s="96">
        <v>35950</v>
      </c>
      <c r="I106" s="96">
        <v>35950</v>
      </c>
      <c r="J106" s="96">
        <v>35950</v>
      </c>
    </row>
    <row r="107" spans="1:10" x14ac:dyDescent="0.25">
      <c r="A107" s="11"/>
      <c r="B107" s="131"/>
      <c r="C107" s="129" t="s">
        <v>50</v>
      </c>
      <c r="D107" s="129" t="s">
        <v>51</v>
      </c>
      <c r="E107" s="130">
        <v>16450.36</v>
      </c>
      <c r="F107" s="96">
        <v>26757</v>
      </c>
      <c r="G107" s="96">
        <f>26757+1389.78</f>
        <v>28146.78</v>
      </c>
      <c r="H107" s="96">
        <v>0</v>
      </c>
      <c r="I107" s="96">
        <v>0</v>
      </c>
      <c r="J107" s="96">
        <v>0</v>
      </c>
    </row>
    <row r="108" spans="1:10" s="42" customFormat="1" x14ac:dyDescent="0.25">
      <c r="A108" s="12"/>
      <c r="B108" s="132"/>
      <c r="C108" s="132" t="s">
        <v>58</v>
      </c>
      <c r="D108" s="132" t="s">
        <v>59</v>
      </c>
      <c r="E108" s="133">
        <v>4955.8500000000004</v>
      </c>
      <c r="F108" s="100">
        <v>0</v>
      </c>
      <c r="G108" s="100">
        <v>0</v>
      </c>
      <c r="H108" s="100">
        <v>0</v>
      </c>
      <c r="I108" s="100">
        <v>0</v>
      </c>
      <c r="J108" s="100">
        <v>0</v>
      </c>
    </row>
    <row r="109" spans="1:10" x14ac:dyDescent="0.25">
      <c r="A109" s="15"/>
      <c r="B109" s="137"/>
      <c r="C109" s="129" t="s">
        <v>61</v>
      </c>
      <c r="D109" s="129" t="s">
        <v>62</v>
      </c>
      <c r="E109" s="130"/>
      <c r="F109" s="96"/>
      <c r="G109" s="96"/>
      <c r="H109" s="96"/>
      <c r="I109" s="96"/>
      <c r="J109" s="121"/>
    </row>
    <row r="110" spans="1:10" x14ac:dyDescent="0.25">
      <c r="A110" s="15"/>
      <c r="B110" s="110">
        <v>45</v>
      </c>
      <c r="C110" s="110"/>
      <c r="D110" s="112" t="s">
        <v>70</v>
      </c>
      <c r="E110" s="113">
        <f>SUM(E111:E119)</f>
        <v>777.09</v>
      </c>
      <c r="F110" s="113">
        <f t="shared" ref="F110:J110" si="15">SUM(F111:F119)</f>
        <v>0</v>
      </c>
      <c r="G110" s="113">
        <f t="shared" si="15"/>
        <v>0</v>
      </c>
      <c r="H110" s="113">
        <f t="shared" si="15"/>
        <v>0</v>
      </c>
      <c r="I110" s="113">
        <f t="shared" si="15"/>
        <v>0</v>
      </c>
      <c r="J110" s="113">
        <f t="shared" si="15"/>
        <v>0</v>
      </c>
    </row>
    <row r="111" spans="1:10" x14ac:dyDescent="0.25">
      <c r="A111" s="11"/>
      <c r="B111" s="128"/>
      <c r="C111" s="129" t="s">
        <v>60</v>
      </c>
      <c r="D111" s="129" t="s">
        <v>13</v>
      </c>
      <c r="E111" s="130">
        <v>777.09</v>
      </c>
      <c r="F111" s="96">
        <v>0</v>
      </c>
      <c r="G111" s="96">
        <v>0</v>
      </c>
      <c r="H111" s="96">
        <v>0</v>
      </c>
      <c r="I111" s="96">
        <v>0</v>
      </c>
      <c r="J111" s="96">
        <v>0</v>
      </c>
    </row>
    <row r="112" spans="1:10" x14ac:dyDescent="0.25">
      <c r="A112" s="11"/>
      <c r="B112" s="128"/>
      <c r="C112" s="132" t="s">
        <v>55</v>
      </c>
      <c r="D112" s="132" t="s">
        <v>56</v>
      </c>
      <c r="E112" s="134"/>
      <c r="F112" s="96"/>
      <c r="G112" s="96"/>
      <c r="H112" s="96"/>
      <c r="I112" s="96"/>
      <c r="J112" s="96"/>
    </row>
    <row r="113" spans="1:10" x14ac:dyDescent="0.25">
      <c r="A113" s="15"/>
      <c r="B113" s="137"/>
      <c r="C113" s="129" t="s">
        <v>65</v>
      </c>
      <c r="D113" s="129" t="s">
        <v>66</v>
      </c>
      <c r="E113" s="139"/>
      <c r="F113" s="96"/>
      <c r="G113" s="96"/>
      <c r="H113" s="96"/>
      <c r="I113" s="96"/>
      <c r="J113" s="121"/>
    </row>
    <row r="114" spans="1:10" x14ac:dyDescent="0.25">
      <c r="A114" s="11"/>
      <c r="B114" s="128"/>
      <c r="C114" s="129" t="s">
        <v>52</v>
      </c>
      <c r="D114" s="135" t="s">
        <v>53</v>
      </c>
      <c r="E114" s="140"/>
      <c r="F114" s="96"/>
      <c r="G114" s="96"/>
      <c r="H114" s="96"/>
      <c r="I114" s="96"/>
      <c r="J114" s="96"/>
    </row>
    <row r="115" spans="1:10" x14ac:dyDescent="0.25">
      <c r="A115" s="11"/>
      <c r="B115" s="131"/>
      <c r="C115" s="129" t="s">
        <v>63</v>
      </c>
      <c r="D115" s="129" t="s">
        <v>64</v>
      </c>
      <c r="E115" s="139"/>
      <c r="F115" s="96"/>
      <c r="G115" s="96"/>
      <c r="H115" s="96"/>
      <c r="I115" s="96"/>
      <c r="J115" s="96"/>
    </row>
    <row r="116" spans="1:10" x14ac:dyDescent="0.25">
      <c r="A116" s="11"/>
      <c r="B116" s="128"/>
      <c r="C116" s="129" t="s">
        <v>48</v>
      </c>
      <c r="D116" s="129" t="s">
        <v>49</v>
      </c>
      <c r="E116" s="139"/>
      <c r="F116" s="96"/>
      <c r="G116" s="96"/>
      <c r="H116" s="96"/>
      <c r="I116" s="96"/>
      <c r="J116" s="96"/>
    </row>
    <row r="117" spans="1:10" x14ac:dyDescent="0.25">
      <c r="A117" s="11"/>
      <c r="B117" s="131"/>
      <c r="C117" s="129" t="s">
        <v>50</v>
      </c>
      <c r="D117" s="129" t="s">
        <v>51</v>
      </c>
      <c r="E117" s="139"/>
      <c r="F117" s="96"/>
      <c r="G117" s="96"/>
      <c r="H117" s="96"/>
      <c r="I117" s="96"/>
      <c r="J117" s="96"/>
    </row>
    <row r="118" spans="1:10" s="42" customFormat="1" x14ac:dyDescent="0.25">
      <c r="A118" s="12"/>
      <c r="B118" s="132"/>
      <c r="C118" s="132" t="s">
        <v>58</v>
      </c>
      <c r="D118" s="132" t="s">
        <v>59</v>
      </c>
      <c r="E118" s="134"/>
      <c r="F118" s="100"/>
      <c r="G118" s="100"/>
      <c r="H118" s="100"/>
      <c r="I118" s="100"/>
      <c r="J118" s="100"/>
    </row>
    <row r="119" spans="1:10" x14ac:dyDescent="0.25">
      <c r="A119" s="15"/>
      <c r="B119" s="137"/>
      <c r="C119" s="129" t="s">
        <v>61</v>
      </c>
      <c r="D119" s="129" t="s">
        <v>62</v>
      </c>
      <c r="E119" s="139"/>
      <c r="F119" s="96"/>
      <c r="G119" s="96"/>
      <c r="H119" s="96"/>
      <c r="I119" s="96"/>
      <c r="J119" s="121"/>
    </row>
    <row r="120" spans="1:10" x14ac:dyDescent="0.25">
      <c r="A120" s="147"/>
      <c r="B120" s="141"/>
      <c r="C120" s="141"/>
      <c r="D120" s="142" t="s">
        <v>168</v>
      </c>
      <c r="E120" s="143">
        <f t="shared" ref="E120:J120" si="16">E89+E35</f>
        <v>2450431.0499999993</v>
      </c>
      <c r="F120" s="143">
        <f t="shared" si="16"/>
        <v>2409679.3899999997</v>
      </c>
      <c r="G120" s="143">
        <f t="shared" si="16"/>
        <v>2824366.9</v>
      </c>
      <c r="H120" s="143">
        <f t="shared" si="16"/>
        <v>2712678.39</v>
      </c>
      <c r="I120" s="143">
        <f t="shared" si="16"/>
        <v>2661613.79</v>
      </c>
      <c r="J120" s="143">
        <f t="shared" si="16"/>
        <v>2677551.7599999998</v>
      </c>
    </row>
  </sheetData>
  <mergeCells count="5">
    <mergeCell ref="A1:J1"/>
    <mergeCell ref="A7:J7"/>
    <mergeCell ref="A5:J5"/>
    <mergeCell ref="A3:J3"/>
    <mergeCell ref="A32:J3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2" workbookViewId="0">
      <selection activeCell="B12" sqref="B12"/>
    </sheetView>
  </sheetViews>
  <sheetFormatPr defaultRowHeight="15" x14ac:dyDescent="0.25"/>
  <cols>
    <col min="1" max="1" width="37.7109375" style="45" customWidth="1"/>
    <col min="2" max="2" width="25.140625" style="45" customWidth="1"/>
    <col min="3" max="3" width="25.28515625" customWidth="1"/>
    <col min="4" max="4" width="24" customWidth="1"/>
    <col min="5" max="6" width="25.28515625" customWidth="1"/>
    <col min="7" max="7" width="21.140625" customWidth="1"/>
  </cols>
  <sheetData>
    <row r="1" spans="1:7" ht="42" customHeight="1" x14ac:dyDescent="0.25">
      <c r="A1" s="154" t="s">
        <v>43</v>
      </c>
      <c r="B1" s="154"/>
      <c r="C1" s="154"/>
      <c r="D1" s="154"/>
      <c r="E1" s="154"/>
      <c r="F1" s="154"/>
      <c r="G1" s="154"/>
    </row>
    <row r="2" spans="1:7" ht="18" customHeight="1" x14ac:dyDescent="0.25">
      <c r="A2" s="44"/>
      <c r="B2" s="44"/>
      <c r="C2" s="4"/>
      <c r="D2" s="4"/>
      <c r="E2" s="4"/>
      <c r="F2" s="4"/>
    </row>
    <row r="3" spans="1:7" ht="15.75" x14ac:dyDescent="0.25">
      <c r="A3" s="154" t="s">
        <v>28</v>
      </c>
      <c r="B3" s="154"/>
      <c r="C3" s="154"/>
      <c r="D3" s="154"/>
      <c r="E3" s="154"/>
      <c r="F3" s="154"/>
      <c r="G3" s="154"/>
    </row>
    <row r="4" spans="1:7" ht="18" x14ac:dyDescent="0.25">
      <c r="A4" s="44"/>
      <c r="B4" s="44"/>
      <c r="C4" s="4"/>
      <c r="D4" s="4"/>
      <c r="E4" s="5"/>
      <c r="F4" s="5"/>
    </row>
    <row r="5" spans="1:7" ht="18" customHeight="1" x14ac:dyDescent="0.25">
      <c r="A5" s="154" t="s">
        <v>8</v>
      </c>
      <c r="B5" s="154"/>
      <c r="C5" s="154"/>
      <c r="D5" s="154"/>
      <c r="E5" s="154"/>
      <c r="F5" s="154"/>
      <c r="G5" s="154"/>
    </row>
    <row r="6" spans="1:7" ht="18" x14ac:dyDescent="0.25">
      <c r="A6" s="44"/>
      <c r="B6" s="44"/>
      <c r="C6" s="4"/>
      <c r="D6" s="4"/>
      <c r="E6" s="5"/>
      <c r="F6" s="5"/>
    </row>
    <row r="7" spans="1:7" ht="15.75" customHeight="1" x14ac:dyDescent="0.25">
      <c r="A7" s="154" t="s">
        <v>21</v>
      </c>
      <c r="B7" s="154"/>
      <c r="C7" s="154"/>
      <c r="D7" s="154"/>
      <c r="E7" s="154"/>
      <c r="F7" s="154"/>
      <c r="G7" s="154"/>
    </row>
    <row r="8" spans="1:7" ht="18" x14ac:dyDescent="0.25">
      <c r="A8" s="44"/>
      <c r="B8" s="44"/>
      <c r="C8" s="4"/>
      <c r="D8" s="4"/>
      <c r="E8" s="5"/>
      <c r="F8" s="5"/>
    </row>
    <row r="9" spans="1:7" ht="25.5" x14ac:dyDescent="0.25">
      <c r="A9" s="19" t="s">
        <v>22</v>
      </c>
      <c r="B9" s="19" t="s">
        <v>85</v>
      </c>
      <c r="C9" s="19" t="s">
        <v>47</v>
      </c>
      <c r="D9" s="19" t="s">
        <v>83</v>
      </c>
      <c r="E9" s="19" t="s">
        <v>44</v>
      </c>
      <c r="F9" s="19" t="s">
        <v>36</v>
      </c>
      <c r="G9" s="19" t="s">
        <v>45</v>
      </c>
    </row>
    <row r="10" spans="1:7" ht="15.75" customHeight="1" x14ac:dyDescent="0.25">
      <c r="A10" s="144" t="s">
        <v>23</v>
      </c>
      <c r="B10" s="145">
        <f>B12+B17</f>
        <v>2450431.0500000003</v>
      </c>
      <c r="C10" s="145">
        <f>C12+C17</f>
        <v>2409679.39</v>
      </c>
      <c r="D10" s="145">
        <f t="shared" ref="D10:G10" si="0">D12+D17</f>
        <v>2824366.9</v>
      </c>
      <c r="E10" s="145">
        <f t="shared" si="0"/>
        <v>2712678.39</v>
      </c>
      <c r="F10" s="145">
        <f t="shared" si="0"/>
        <v>2661613.7399999998</v>
      </c>
      <c r="G10" s="145">
        <f t="shared" si="0"/>
        <v>2677551.71</v>
      </c>
    </row>
    <row r="11" spans="1:7" x14ac:dyDescent="0.25">
      <c r="A11" s="46" t="s">
        <v>74</v>
      </c>
      <c r="B11" s="83"/>
      <c r="C11" s="86"/>
      <c r="D11" s="86"/>
      <c r="E11" s="86"/>
      <c r="F11" s="86"/>
      <c r="G11" s="86"/>
    </row>
    <row r="12" spans="1:7" s="42" customFormat="1" x14ac:dyDescent="0.25">
      <c r="A12" s="47" t="s">
        <v>75</v>
      </c>
      <c r="B12" s="107">
        <v>2306978.7400000002</v>
      </c>
      <c r="C12" s="85">
        <v>2167460.62</v>
      </c>
      <c r="D12" s="85">
        <v>2410631.2799999998</v>
      </c>
      <c r="E12" s="85">
        <v>2291751.21</v>
      </c>
      <c r="F12" s="85">
        <v>2308689.0099999998</v>
      </c>
      <c r="G12" s="85">
        <v>2324626.98</v>
      </c>
    </row>
    <row r="13" spans="1:7" s="42" customFormat="1" x14ac:dyDescent="0.25">
      <c r="A13" s="47" t="s">
        <v>76</v>
      </c>
      <c r="B13" s="107"/>
      <c r="C13" s="85"/>
      <c r="D13" s="85"/>
      <c r="E13" s="85"/>
      <c r="F13" s="85"/>
      <c r="G13" s="85"/>
    </row>
    <row r="14" spans="1:7" s="42" customFormat="1" ht="25.5" x14ac:dyDescent="0.25">
      <c r="A14" s="47" t="s">
        <v>77</v>
      </c>
      <c r="B14" s="107"/>
      <c r="C14" s="85"/>
      <c r="D14" s="85"/>
      <c r="E14" s="85"/>
      <c r="F14" s="85"/>
      <c r="G14" s="85"/>
    </row>
    <row r="15" spans="1:7" s="42" customFormat="1" x14ac:dyDescent="0.25">
      <c r="A15" s="47" t="s">
        <v>78</v>
      </c>
      <c r="B15" s="107"/>
      <c r="C15" s="85"/>
      <c r="D15" s="85"/>
      <c r="E15" s="85"/>
      <c r="F15" s="85"/>
      <c r="G15" s="85"/>
    </row>
    <row r="16" spans="1:7" s="42" customFormat="1" ht="25.5" x14ac:dyDescent="0.25">
      <c r="A16" s="47" t="s">
        <v>79</v>
      </c>
      <c r="B16" s="107"/>
      <c r="C16" s="85"/>
      <c r="D16" s="85"/>
      <c r="E16" s="85"/>
      <c r="F16" s="85"/>
      <c r="G16" s="85"/>
    </row>
    <row r="17" spans="1:7" s="42" customFormat="1" x14ac:dyDescent="0.25">
      <c r="A17" s="47" t="s">
        <v>80</v>
      </c>
      <c r="B17" s="107">
        <v>143452.31</v>
      </c>
      <c r="C17" s="85">
        <v>242218.77</v>
      </c>
      <c r="D17" s="85">
        <v>413735.62</v>
      </c>
      <c r="E17" s="85">
        <v>420927.18</v>
      </c>
      <c r="F17" s="85">
        <v>352924.73</v>
      </c>
      <c r="G17" s="85">
        <v>352924.73</v>
      </c>
    </row>
    <row r="18" spans="1:7" s="42" customFormat="1" x14ac:dyDescent="0.25">
      <c r="A18" s="47" t="s">
        <v>81</v>
      </c>
      <c r="B18" s="84"/>
      <c r="C18" s="85"/>
      <c r="D18" s="85"/>
      <c r="E18" s="85"/>
      <c r="F18" s="85"/>
      <c r="G18" s="85"/>
    </row>
    <row r="19" spans="1:7" s="42" customFormat="1" ht="25.5" x14ac:dyDescent="0.25">
      <c r="A19" s="47" t="s">
        <v>82</v>
      </c>
      <c r="B19" s="84"/>
      <c r="C19" s="85"/>
      <c r="D19" s="85"/>
      <c r="E19" s="85"/>
      <c r="F19" s="85"/>
      <c r="G19" s="85"/>
    </row>
  </sheetData>
  <mergeCells count="4">
    <mergeCell ref="A7:G7"/>
    <mergeCell ref="A5:G5"/>
    <mergeCell ref="A3:G3"/>
    <mergeCell ref="A1:G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7" workbookViewId="0">
      <selection activeCell="D50" sqref="D5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41" bestFit="1" customWidth="1"/>
    <col min="5" max="5" width="22.42578125" customWidth="1"/>
    <col min="6" max="6" width="25.28515625" customWidth="1"/>
    <col min="7" max="7" width="23.140625" customWidth="1"/>
    <col min="8" max="8" width="25.28515625" customWidth="1"/>
    <col min="9" max="9" width="21.5703125" customWidth="1"/>
    <col min="10" max="10" width="20.28515625" customWidth="1"/>
  </cols>
  <sheetData>
    <row r="1" spans="1:10" ht="42" customHeight="1" x14ac:dyDescent="0.25">
      <c r="A1" s="154" t="s">
        <v>43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18" customHeight="1" x14ac:dyDescent="0.25">
      <c r="A2" s="4"/>
      <c r="B2" s="4"/>
      <c r="C2" s="4"/>
      <c r="D2" s="4"/>
      <c r="E2" s="23"/>
      <c r="F2" s="4"/>
      <c r="G2" s="4"/>
      <c r="H2" s="4"/>
      <c r="I2" s="4"/>
    </row>
    <row r="3" spans="1:10" ht="15.75" customHeight="1" x14ac:dyDescent="0.25">
      <c r="A3" s="154" t="s">
        <v>28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0" ht="18" x14ac:dyDescent="0.25">
      <c r="A4" s="4"/>
      <c r="B4" s="4"/>
      <c r="C4" s="4"/>
      <c r="D4" s="4"/>
      <c r="E4" s="23"/>
      <c r="F4" s="4"/>
      <c r="G4" s="4"/>
      <c r="H4" s="5"/>
      <c r="I4" s="5"/>
    </row>
    <row r="5" spans="1:10" ht="18" customHeight="1" x14ac:dyDescent="0.25">
      <c r="A5" s="154" t="s">
        <v>24</v>
      </c>
      <c r="B5" s="154"/>
      <c r="C5" s="154"/>
      <c r="D5" s="154"/>
      <c r="E5" s="154"/>
      <c r="F5" s="154"/>
      <c r="G5" s="154"/>
      <c r="H5" s="154"/>
      <c r="I5" s="154"/>
      <c r="J5" s="154"/>
    </row>
    <row r="6" spans="1:10" ht="18" x14ac:dyDescent="0.25">
      <c r="A6" s="4"/>
      <c r="B6" s="4"/>
      <c r="C6" s="4"/>
      <c r="D6" s="4"/>
      <c r="E6" s="23"/>
      <c r="F6" s="4"/>
      <c r="G6" s="4"/>
      <c r="H6" s="5"/>
      <c r="I6" s="5"/>
    </row>
    <row r="7" spans="1:10" ht="25.5" x14ac:dyDescent="0.25">
      <c r="A7" s="19" t="s">
        <v>9</v>
      </c>
      <c r="B7" s="18" t="s">
        <v>10</v>
      </c>
      <c r="C7" s="18" t="s">
        <v>11</v>
      </c>
      <c r="D7" s="18" t="s">
        <v>42</v>
      </c>
      <c r="E7" s="18" t="s">
        <v>85</v>
      </c>
      <c r="F7" s="19" t="s">
        <v>47</v>
      </c>
      <c r="G7" s="19" t="s">
        <v>83</v>
      </c>
      <c r="H7" s="19" t="s">
        <v>44</v>
      </c>
      <c r="I7" s="19" t="s">
        <v>36</v>
      </c>
      <c r="J7" s="19" t="s">
        <v>45</v>
      </c>
    </row>
    <row r="8" spans="1:10" ht="25.5" x14ac:dyDescent="0.25">
      <c r="A8" s="10">
        <v>8</v>
      </c>
      <c r="B8" s="10"/>
      <c r="C8" s="10"/>
      <c r="D8" s="10" t="s">
        <v>25</v>
      </c>
      <c r="E8" s="10"/>
      <c r="F8" s="8"/>
      <c r="G8" s="8"/>
      <c r="H8" s="8"/>
      <c r="I8" s="8"/>
      <c r="J8" s="8"/>
    </row>
    <row r="9" spans="1:10" s="43" customFormat="1" ht="25.5" x14ac:dyDescent="0.25">
      <c r="A9" s="15"/>
      <c r="B9" s="15">
        <v>81</v>
      </c>
      <c r="C9" s="15"/>
      <c r="D9" s="15" t="s">
        <v>73</v>
      </c>
      <c r="E9" s="15"/>
      <c r="F9" s="8"/>
      <c r="G9" s="8"/>
      <c r="H9" s="8"/>
      <c r="I9" s="8"/>
      <c r="J9" s="8"/>
    </row>
    <row r="10" spans="1:10" x14ac:dyDescent="0.25">
      <c r="A10" s="10"/>
      <c r="B10" s="10"/>
      <c r="C10" s="17" t="s">
        <v>55</v>
      </c>
      <c r="D10" s="17" t="s">
        <v>56</v>
      </c>
      <c r="E10" s="17"/>
      <c r="F10" s="8"/>
      <c r="G10" s="8"/>
      <c r="H10" s="8"/>
      <c r="I10" s="8"/>
      <c r="J10" s="8"/>
    </row>
    <row r="11" spans="1:10" x14ac:dyDescent="0.25">
      <c r="A11" s="10"/>
      <c r="B11" s="26" t="s">
        <v>39</v>
      </c>
      <c r="C11" s="17"/>
      <c r="D11" s="17"/>
      <c r="E11" s="17"/>
      <c r="F11" s="8"/>
      <c r="G11" s="8"/>
      <c r="H11" s="8"/>
      <c r="I11" s="8"/>
      <c r="J11" s="8"/>
    </row>
    <row r="12" spans="1:10" x14ac:dyDescent="0.25">
      <c r="A12" s="10"/>
      <c r="B12" s="15">
        <v>84</v>
      </c>
      <c r="C12" s="15"/>
      <c r="D12" s="15" t="s">
        <v>32</v>
      </c>
      <c r="E12" s="15"/>
      <c r="F12" s="8"/>
      <c r="G12" s="8"/>
      <c r="H12" s="8"/>
      <c r="I12" s="8"/>
      <c r="J12" s="8"/>
    </row>
    <row r="13" spans="1:10" ht="25.5" x14ac:dyDescent="0.25">
      <c r="A13" s="11"/>
      <c r="B13" s="11"/>
      <c r="C13" s="12" t="s">
        <v>71</v>
      </c>
      <c r="D13" s="16" t="s">
        <v>72</v>
      </c>
      <c r="E13" s="16"/>
      <c r="F13" s="8"/>
      <c r="G13" s="8"/>
      <c r="H13" s="8"/>
      <c r="I13" s="8"/>
      <c r="J13" s="8"/>
    </row>
    <row r="14" spans="1:10" ht="25.5" x14ac:dyDescent="0.25">
      <c r="A14" s="13">
        <v>5</v>
      </c>
      <c r="B14" s="14"/>
      <c r="C14" s="14"/>
      <c r="D14" s="24" t="s">
        <v>26</v>
      </c>
      <c r="E14" s="24"/>
      <c r="F14" s="8"/>
      <c r="G14" s="8"/>
      <c r="H14" s="8"/>
      <c r="I14" s="8"/>
      <c r="J14" s="8"/>
    </row>
    <row r="15" spans="1:10" ht="25.5" x14ac:dyDescent="0.25">
      <c r="A15" s="15"/>
      <c r="B15" s="15">
        <v>54</v>
      </c>
      <c r="C15" s="15"/>
      <c r="D15" s="25" t="s">
        <v>33</v>
      </c>
      <c r="E15" s="25"/>
      <c r="F15" s="8"/>
      <c r="G15" s="8"/>
      <c r="H15" s="8"/>
      <c r="I15" s="8"/>
      <c r="J15" s="9"/>
    </row>
    <row r="16" spans="1:10" x14ac:dyDescent="0.25">
      <c r="A16" s="11"/>
      <c r="B16" s="11"/>
      <c r="C16" s="12" t="s">
        <v>60</v>
      </c>
      <c r="D16" s="12" t="s">
        <v>13</v>
      </c>
      <c r="E16" s="12"/>
      <c r="F16" s="8"/>
      <c r="G16" s="8"/>
      <c r="H16" s="8"/>
      <c r="I16" s="8"/>
      <c r="J16" s="8"/>
    </row>
    <row r="17" spans="1:10" x14ac:dyDescent="0.25">
      <c r="A17" s="11"/>
      <c r="B17" s="11"/>
      <c r="C17" s="17" t="s">
        <v>55</v>
      </c>
      <c r="D17" s="17" t="s">
        <v>56</v>
      </c>
      <c r="E17" s="17"/>
      <c r="F17" s="8"/>
      <c r="G17" s="8"/>
      <c r="H17" s="8"/>
      <c r="I17" s="8"/>
      <c r="J17" s="8"/>
    </row>
    <row r="18" spans="1:10" x14ac:dyDescent="0.25">
      <c r="A18" s="15"/>
      <c r="B18" s="15"/>
      <c r="C18" s="12" t="s">
        <v>65</v>
      </c>
      <c r="D18" s="12" t="s">
        <v>66</v>
      </c>
      <c r="E18" s="12"/>
      <c r="F18" s="8"/>
      <c r="G18" s="8"/>
      <c r="H18" s="8"/>
      <c r="I18" s="8"/>
      <c r="J18" s="9"/>
    </row>
    <row r="19" spans="1:10" ht="25.5" x14ac:dyDescent="0.25">
      <c r="A19" s="11"/>
      <c r="B19" s="11"/>
      <c r="C19" s="12" t="s">
        <v>52</v>
      </c>
      <c r="D19" s="16" t="s">
        <v>53</v>
      </c>
      <c r="E19" s="16"/>
      <c r="F19" s="8"/>
      <c r="G19" s="8"/>
      <c r="H19" s="8"/>
      <c r="I19" s="8"/>
      <c r="J19" s="8"/>
    </row>
    <row r="20" spans="1:10" x14ac:dyDescent="0.25">
      <c r="A20" s="11"/>
      <c r="B20" s="26"/>
      <c r="C20" s="12" t="s">
        <v>63</v>
      </c>
      <c r="D20" s="12" t="s">
        <v>64</v>
      </c>
      <c r="E20" s="12"/>
      <c r="F20" s="8"/>
      <c r="G20" s="8"/>
      <c r="H20" s="8"/>
      <c r="I20" s="8"/>
      <c r="J20" s="8"/>
    </row>
    <row r="21" spans="1:10" x14ac:dyDescent="0.25">
      <c r="A21" s="11"/>
      <c r="B21" s="11"/>
      <c r="C21" s="12" t="s">
        <v>48</v>
      </c>
      <c r="D21" s="12" t="s">
        <v>49</v>
      </c>
      <c r="E21" s="12"/>
      <c r="F21" s="8"/>
      <c r="G21" s="8"/>
      <c r="H21" s="8"/>
      <c r="I21" s="8"/>
      <c r="J21" s="8"/>
    </row>
    <row r="22" spans="1:10" x14ac:dyDescent="0.25">
      <c r="A22" s="11"/>
      <c r="B22" s="26"/>
      <c r="C22" s="12" t="s">
        <v>50</v>
      </c>
      <c r="D22" s="12" t="s">
        <v>51</v>
      </c>
      <c r="E22" s="12"/>
      <c r="F22" s="8"/>
      <c r="G22" s="8"/>
      <c r="H22" s="8"/>
      <c r="I22" s="8"/>
      <c r="J22" s="8"/>
    </row>
    <row r="23" spans="1:10" s="42" customFormat="1" x14ac:dyDescent="0.25">
      <c r="A23" s="12"/>
      <c r="B23" s="17"/>
      <c r="C23" s="17" t="s">
        <v>58</v>
      </c>
      <c r="D23" s="17" t="s">
        <v>59</v>
      </c>
      <c r="E23" s="17"/>
      <c r="F23" s="41"/>
      <c r="G23" s="41"/>
      <c r="H23" s="41"/>
      <c r="I23" s="41"/>
      <c r="J23" s="41"/>
    </row>
    <row r="24" spans="1:10" x14ac:dyDescent="0.25">
      <c r="A24" s="15"/>
      <c r="B24" s="15"/>
      <c r="C24" s="12" t="s">
        <v>61</v>
      </c>
      <c r="D24" s="12" t="s">
        <v>62</v>
      </c>
      <c r="E24" s="12"/>
      <c r="F24" s="8"/>
      <c r="G24" s="8"/>
      <c r="H24" s="8"/>
      <c r="I24" s="8"/>
      <c r="J24" s="9"/>
    </row>
  </sheetData>
  <mergeCells count="3">
    <mergeCell ref="A5:J5"/>
    <mergeCell ref="A3:J3"/>
    <mergeCell ref="A1:J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tabSelected="1" topLeftCell="A156" zoomScale="90" zoomScaleNormal="90" workbookViewId="0">
      <selection activeCell="E167" sqref="E16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5" width="21.28515625" customWidth="1"/>
    <col min="6" max="7" width="25.28515625" customWidth="1"/>
    <col min="8" max="8" width="22.7109375" customWidth="1"/>
    <col min="9" max="9" width="22.140625" customWidth="1"/>
    <col min="10" max="10" width="19" customWidth="1"/>
  </cols>
  <sheetData>
    <row r="1" spans="1:10" ht="42" customHeight="1" x14ac:dyDescent="0.25">
      <c r="A1" s="154" t="s">
        <v>43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18" x14ac:dyDescent="0.25">
      <c r="A2" s="4"/>
      <c r="B2" s="4"/>
      <c r="C2" s="4"/>
      <c r="D2" s="4"/>
      <c r="E2" s="23"/>
      <c r="F2" s="4"/>
      <c r="G2" s="4"/>
      <c r="H2" s="5"/>
      <c r="I2" s="5"/>
    </row>
    <row r="3" spans="1:10" ht="18" customHeight="1" x14ac:dyDescent="0.25">
      <c r="A3" s="154" t="s">
        <v>27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0" ht="18" x14ac:dyDescent="0.25">
      <c r="A4" s="4"/>
      <c r="B4" s="4"/>
      <c r="C4" s="4"/>
      <c r="D4" s="4"/>
      <c r="E4" s="23"/>
      <c r="F4" s="4"/>
      <c r="G4" s="4"/>
      <c r="H4" s="5"/>
      <c r="I4" s="5"/>
    </row>
    <row r="5" spans="1:10" ht="25.5" x14ac:dyDescent="0.25">
      <c r="A5" s="195" t="s">
        <v>29</v>
      </c>
      <c r="B5" s="196"/>
      <c r="C5" s="197"/>
      <c r="D5" s="18" t="s">
        <v>30</v>
      </c>
      <c r="E5" s="18" t="s">
        <v>85</v>
      </c>
      <c r="F5" s="19" t="s">
        <v>47</v>
      </c>
      <c r="G5" s="19" t="s">
        <v>83</v>
      </c>
      <c r="H5" s="19" t="s">
        <v>44</v>
      </c>
      <c r="I5" s="19" t="s">
        <v>36</v>
      </c>
      <c r="J5" s="19" t="s">
        <v>45</v>
      </c>
    </row>
    <row r="6" spans="1:10" ht="25.5" x14ac:dyDescent="0.25">
      <c r="A6" s="186" t="s">
        <v>104</v>
      </c>
      <c r="B6" s="187"/>
      <c r="C6" s="188"/>
      <c r="D6" s="91" t="s">
        <v>105</v>
      </c>
      <c r="E6" s="106">
        <f>E7+E12+E16+E21+E27+E43+E47+E53+E57+E61+E70+E79+E88+E97</f>
        <v>139967.91</v>
      </c>
      <c r="F6" s="106">
        <f>F7+F12+F16+F21+F27+F43+F47+F53+F57+F70+F79+F88+F97</f>
        <v>129484.67000000001</v>
      </c>
      <c r="G6" s="106">
        <f>G7+G12+G16+G21+G27+G43+G47+G53+G57+G70+G79+G88+G97</f>
        <v>299590.85999999993</v>
      </c>
      <c r="H6" s="106">
        <f>H7+H12+H16+H21+H27+H43+H47+H53+H57+H70+H79+H88+H97</f>
        <v>306682.38</v>
      </c>
      <c r="I6" s="106">
        <f>I7+I12+I16+I21+I27+I43+I47+I53+I57+I70+I79+I88+I97</f>
        <v>238679.97999999998</v>
      </c>
      <c r="J6" s="106">
        <f>J7+J12+J16+J21+J27+J43+J47+J53+J57+J70+J79+J88+J97</f>
        <v>238679.97999999998</v>
      </c>
    </row>
    <row r="7" spans="1:10" ht="25.5" x14ac:dyDescent="0.25">
      <c r="A7" s="177" t="s">
        <v>106</v>
      </c>
      <c r="B7" s="178"/>
      <c r="C7" s="179"/>
      <c r="D7" s="92" t="s">
        <v>107</v>
      </c>
      <c r="E7" s="94">
        <f t="shared" ref="E7:F8" si="0">E8</f>
        <v>331.81</v>
      </c>
      <c r="F7" s="94">
        <f t="shared" si="0"/>
        <v>0</v>
      </c>
      <c r="G7" s="94">
        <f>G8</f>
        <v>100</v>
      </c>
      <c r="H7" s="94">
        <f t="shared" ref="H7:J8" si="1">H8</f>
        <v>0</v>
      </c>
      <c r="I7" s="94">
        <f t="shared" si="1"/>
        <v>0</v>
      </c>
      <c r="J7" s="94">
        <f t="shared" si="1"/>
        <v>0</v>
      </c>
    </row>
    <row r="8" spans="1:10" s="42" customFormat="1" x14ac:dyDescent="0.25">
      <c r="A8" s="180" t="s">
        <v>108</v>
      </c>
      <c r="B8" s="181"/>
      <c r="C8" s="182"/>
      <c r="D8" s="99" t="s">
        <v>13</v>
      </c>
      <c r="E8" s="100">
        <f t="shared" si="0"/>
        <v>331.81</v>
      </c>
      <c r="F8" s="100">
        <f t="shared" si="0"/>
        <v>0</v>
      </c>
      <c r="G8" s="100">
        <f>G9</f>
        <v>100</v>
      </c>
      <c r="H8" s="100">
        <f t="shared" si="1"/>
        <v>0</v>
      </c>
      <c r="I8" s="100">
        <f t="shared" si="1"/>
        <v>0</v>
      </c>
      <c r="J8" s="100">
        <f t="shared" si="1"/>
        <v>0</v>
      </c>
    </row>
    <row r="9" spans="1:10" x14ac:dyDescent="0.25">
      <c r="A9" s="189">
        <v>3</v>
      </c>
      <c r="B9" s="190"/>
      <c r="C9" s="191"/>
      <c r="D9" s="27" t="s">
        <v>17</v>
      </c>
      <c r="E9" s="105">
        <f>E10+E11</f>
        <v>331.81</v>
      </c>
      <c r="F9" s="72"/>
      <c r="G9" s="72">
        <f>G11</f>
        <v>100</v>
      </c>
      <c r="H9" s="72"/>
      <c r="I9" s="72"/>
      <c r="J9" s="73"/>
    </row>
    <row r="10" spans="1:10" x14ac:dyDescent="0.25">
      <c r="A10" s="192">
        <v>31</v>
      </c>
      <c r="B10" s="193"/>
      <c r="C10" s="194"/>
      <c r="D10" s="27" t="s">
        <v>18</v>
      </c>
      <c r="E10" s="105">
        <v>0</v>
      </c>
      <c r="F10" s="72"/>
      <c r="G10" s="72">
        <v>0</v>
      </c>
      <c r="H10" s="72"/>
      <c r="I10" s="72"/>
      <c r="J10" s="73"/>
    </row>
    <row r="11" spans="1:10" x14ac:dyDescent="0.25">
      <c r="A11" s="192">
        <v>32</v>
      </c>
      <c r="B11" s="193"/>
      <c r="C11" s="194"/>
      <c r="D11" s="27" t="s">
        <v>31</v>
      </c>
      <c r="E11" s="105">
        <v>331.81</v>
      </c>
      <c r="F11" s="72">
        <v>0</v>
      </c>
      <c r="G11" s="72">
        <v>100</v>
      </c>
      <c r="H11" s="72">
        <v>0</v>
      </c>
      <c r="I11" s="72">
        <v>0</v>
      </c>
      <c r="J11" s="73">
        <v>0</v>
      </c>
    </row>
    <row r="12" spans="1:10" x14ac:dyDescent="0.25">
      <c r="A12" s="177" t="s">
        <v>109</v>
      </c>
      <c r="B12" s="178"/>
      <c r="C12" s="179"/>
      <c r="D12" s="92" t="s">
        <v>110</v>
      </c>
      <c r="E12" s="94">
        <f t="shared" ref="E12:F12" si="2">E13</f>
        <v>730</v>
      </c>
      <c r="F12" s="94">
        <f t="shared" si="2"/>
        <v>729.97</v>
      </c>
      <c r="G12" s="94">
        <f>G13</f>
        <v>729.97</v>
      </c>
      <c r="H12" s="94">
        <f t="shared" ref="H12:J12" si="3">H13</f>
        <v>729.98</v>
      </c>
      <c r="I12" s="94">
        <f t="shared" si="3"/>
        <v>729.98</v>
      </c>
      <c r="J12" s="94">
        <f t="shared" si="3"/>
        <v>729.98</v>
      </c>
    </row>
    <row r="13" spans="1:10" s="42" customFormat="1" x14ac:dyDescent="0.25">
      <c r="A13" s="180" t="s">
        <v>108</v>
      </c>
      <c r="B13" s="181"/>
      <c r="C13" s="182"/>
      <c r="D13" s="99" t="s">
        <v>13</v>
      </c>
      <c r="E13" s="100">
        <f t="shared" ref="E13:F14" si="4">E14</f>
        <v>730</v>
      </c>
      <c r="F13" s="100">
        <f t="shared" si="4"/>
        <v>729.97</v>
      </c>
      <c r="G13" s="100">
        <f>G14</f>
        <v>729.97</v>
      </c>
      <c r="H13" s="100">
        <f t="shared" ref="H13:J14" si="5">H14</f>
        <v>729.98</v>
      </c>
      <c r="I13" s="100">
        <f t="shared" si="5"/>
        <v>729.98</v>
      </c>
      <c r="J13" s="100">
        <f t="shared" si="5"/>
        <v>729.98</v>
      </c>
    </row>
    <row r="14" spans="1:10" x14ac:dyDescent="0.25">
      <c r="A14" s="66">
        <v>3</v>
      </c>
      <c r="B14" s="67"/>
      <c r="C14" s="68"/>
      <c r="D14" s="65" t="s">
        <v>17</v>
      </c>
      <c r="E14" s="72">
        <f t="shared" si="4"/>
        <v>730</v>
      </c>
      <c r="F14" s="72">
        <f t="shared" si="4"/>
        <v>729.97</v>
      </c>
      <c r="G14" s="72">
        <f>G15</f>
        <v>729.97</v>
      </c>
      <c r="H14" s="72">
        <f t="shared" si="5"/>
        <v>729.98</v>
      </c>
      <c r="I14" s="72">
        <f t="shared" si="5"/>
        <v>729.98</v>
      </c>
      <c r="J14" s="72">
        <f t="shared" si="5"/>
        <v>729.98</v>
      </c>
    </row>
    <row r="15" spans="1:10" x14ac:dyDescent="0.25">
      <c r="A15" s="66">
        <v>31</v>
      </c>
      <c r="B15" s="67"/>
      <c r="C15" s="68"/>
      <c r="D15" s="65" t="s">
        <v>18</v>
      </c>
      <c r="E15" s="105">
        <v>730</v>
      </c>
      <c r="F15" s="72">
        <v>729.97</v>
      </c>
      <c r="G15" s="72">
        <v>729.97</v>
      </c>
      <c r="H15" s="72">
        <v>729.98</v>
      </c>
      <c r="I15" s="72">
        <v>729.98</v>
      </c>
      <c r="J15" s="73">
        <v>729.98</v>
      </c>
    </row>
    <row r="16" spans="1:10" ht="25.5" x14ac:dyDescent="0.25">
      <c r="A16" s="177" t="s">
        <v>111</v>
      </c>
      <c r="B16" s="178"/>
      <c r="C16" s="179"/>
      <c r="D16" s="92" t="s">
        <v>112</v>
      </c>
      <c r="E16" s="94">
        <f t="shared" ref="E16:F16" si="6">E17</f>
        <v>2322.65</v>
      </c>
      <c r="F16" s="94">
        <f t="shared" si="6"/>
        <v>3251.71</v>
      </c>
      <c r="G16" s="94">
        <f>G17</f>
        <v>7020.94</v>
      </c>
      <c r="H16" s="94">
        <f t="shared" ref="H16:J16" si="7">H17</f>
        <v>16767.04</v>
      </c>
      <c r="I16" s="94">
        <f t="shared" si="7"/>
        <v>0</v>
      </c>
      <c r="J16" s="94">
        <f t="shared" si="7"/>
        <v>0</v>
      </c>
    </row>
    <row r="17" spans="1:10" s="42" customFormat="1" ht="15" customHeight="1" x14ac:dyDescent="0.25">
      <c r="A17" s="180" t="s">
        <v>108</v>
      </c>
      <c r="B17" s="181"/>
      <c r="C17" s="182"/>
      <c r="D17" s="99" t="s">
        <v>13</v>
      </c>
      <c r="E17" s="100">
        <f t="shared" ref="E17:F17" si="8">E18</f>
        <v>2322.65</v>
      </c>
      <c r="F17" s="100">
        <f t="shared" si="8"/>
        <v>3251.71</v>
      </c>
      <c r="G17" s="100">
        <f>G18</f>
        <v>7020.94</v>
      </c>
      <c r="H17" s="100">
        <f t="shared" ref="H17:J18" si="9">H18</f>
        <v>16767.04</v>
      </c>
      <c r="I17" s="100">
        <f t="shared" si="9"/>
        <v>0</v>
      </c>
      <c r="J17" s="100">
        <f t="shared" si="9"/>
        <v>0</v>
      </c>
    </row>
    <row r="18" spans="1:10" ht="15" customHeight="1" x14ac:dyDescent="0.25">
      <c r="A18" s="63">
        <v>3</v>
      </c>
      <c r="B18" s="64"/>
      <c r="C18" s="65"/>
      <c r="D18" s="65" t="s">
        <v>17</v>
      </c>
      <c r="E18" s="72">
        <f t="shared" ref="E18:F18" si="10">E19</f>
        <v>2322.65</v>
      </c>
      <c r="F18" s="72">
        <f t="shared" si="10"/>
        <v>3251.71</v>
      </c>
      <c r="G18" s="72">
        <f>G19</f>
        <v>7020.94</v>
      </c>
      <c r="H18" s="72">
        <f>H19+H20</f>
        <v>16767.04</v>
      </c>
      <c r="I18" s="72">
        <f t="shared" si="9"/>
        <v>0</v>
      </c>
      <c r="J18" s="72">
        <f t="shared" si="9"/>
        <v>0</v>
      </c>
    </row>
    <row r="19" spans="1:10" x14ac:dyDescent="0.25">
      <c r="A19" s="66">
        <v>31</v>
      </c>
      <c r="B19" s="67"/>
      <c r="C19" s="68"/>
      <c r="D19" s="65" t="s">
        <v>18</v>
      </c>
      <c r="E19" s="105">
        <v>2322.65</v>
      </c>
      <c r="F19" s="72">
        <v>3251.71</v>
      </c>
      <c r="G19" s="72">
        <v>7020.94</v>
      </c>
      <c r="H19" s="72">
        <v>5856.64</v>
      </c>
      <c r="I19" s="72">
        <v>0</v>
      </c>
      <c r="J19" s="73">
        <v>0</v>
      </c>
    </row>
    <row r="20" spans="1:10" x14ac:dyDescent="0.25">
      <c r="A20" s="151">
        <v>32</v>
      </c>
      <c r="B20" s="152"/>
      <c r="C20" s="153"/>
      <c r="D20" s="150" t="s">
        <v>31</v>
      </c>
      <c r="E20" s="105">
        <v>0</v>
      </c>
      <c r="F20" s="72">
        <v>0</v>
      </c>
      <c r="G20" s="72">
        <v>0</v>
      </c>
      <c r="H20" s="72">
        <v>10910.4</v>
      </c>
      <c r="I20" s="72">
        <v>0</v>
      </c>
      <c r="J20" s="73">
        <v>0</v>
      </c>
    </row>
    <row r="21" spans="1:10" ht="30" customHeight="1" x14ac:dyDescent="0.25">
      <c r="A21" s="177" t="s">
        <v>113</v>
      </c>
      <c r="B21" s="178"/>
      <c r="C21" s="179"/>
      <c r="D21" s="92" t="s">
        <v>114</v>
      </c>
      <c r="E21" s="94">
        <f t="shared" ref="E21:F21" si="11">E23+E25</f>
        <v>77066.83</v>
      </c>
      <c r="F21" s="94">
        <f t="shared" si="11"/>
        <v>46452.98</v>
      </c>
      <c r="G21" s="94">
        <f>G23+G25</f>
        <v>33180.699999999997</v>
      </c>
      <c r="H21" s="94">
        <f t="shared" ref="H21:J21" si="12">H23+H25</f>
        <v>85000</v>
      </c>
      <c r="I21" s="94">
        <f t="shared" si="12"/>
        <v>85000</v>
      </c>
      <c r="J21" s="94">
        <f t="shared" si="12"/>
        <v>85000</v>
      </c>
    </row>
    <row r="22" spans="1:10" s="42" customFormat="1" x14ac:dyDescent="0.25">
      <c r="A22" s="180" t="s">
        <v>115</v>
      </c>
      <c r="B22" s="181"/>
      <c r="C22" s="182"/>
      <c r="D22" s="99" t="s">
        <v>116</v>
      </c>
      <c r="E22" s="100">
        <f t="shared" ref="E22:F22" si="13">E23</f>
        <v>45926.67</v>
      </c>
      <c r="F22" s="100">
        <f t="shared" si="13"/>
        <v>46452.98</v>
      </c>
      <c r="G22" s="100">
        <f>G23</f>
        <v>0</v>
      </c>
      <c r="H22" s="100">
        <f t="shared" ref="H22:J22" si="14">H23</f>
        <v>50000</v>
      </c>
      <c r="I22" s="100">
        <f t="shared" si="14"/>
        <v>50000</v>
      </c>
      <c r="J22" s="100">
        <f t="shared" si="14"/>
        <v>50000</v>
      </c>
    </row>
    <row r="23" spans="1:10" x14ac:dyDescent="0.25">
      <c r="A23" s="63">
        <v>3</v>
      </c>
      <c r="B23" s="64"/>
      <c r="C23" s="65"/>
      <c r="D23" s="65" t="s">
        <v>17</v>
      </c>
      <c r="E23" s="72">
        <f t="shared" ref="E23:F23" si="15">E24</f>
        <v>45926.67</v>
      </c>
      <c r="F23" s="72">
        <f t="shared" si="15"/>
        <v>46452.98</v>
      </c>
      <c r="G23" s="72">
        <f>G24</f>
        <v>0</v>
      </c>
      <c r="H23" s="72">
        <f t="shared" ref="H23:J23" si="16">H24</f>
        <v>50000</v>
      </c>
      <c r="I23" s="72">
        <f t="shared" si="16"/>
        <v>50000</v>
      </c>
      <c r="J23" s="72">
        <f t="shared" si="16"/>
        <v>50000</v>
      </c>
    </row>
    <row r="24" spans="1:10" ht="38.25" x14ac:dyDescent="0.25">
      <c r="A24" s="66">
        <v>37</v>
      </c>
      <c r="B24" s="67"/>
      <c r="C24" s="68"/>
      <c r="D24" s="65" t="s">
        <v>117</v>
      </c>
      <c r="E24" s="105">
        <v>45926.67</v>
      </c>
      <c r="F24" s="72">
        <v>46452.98</v>
      </c>
      <c r="G24" s="72"/>
      <c r="H24" s="72">
        <v>50000</v>
      </c>
      <c r="I24" s="72">
        <v>50000</v>
      </c>
      <c r="J24" s="73">
        <v>50000</v>
      </c>
    </row>
    <row r="25" spans="1:10" ht="25.5" x14ac:dyDescent="0.25">
      <c r="A25" s="66">
        <v>4</v>
      </c>
      <c r="B25" s="67"/>
      <c r="C25" s="68"/>
      <c r="D25" s="65" t="s">
        <v>19</v>
      </c>
      <c r="E25" s="72">
        <f t="shared" ref="E25:F25" si="17">E26</f>
        <v>31140.16</v>
      </c>
      <c r="F25" s="72">
        <f t="shared" si="17"/>
        <v>0</v>
      </c>
      <c r="G25" s="72">
        <f>G26</f>
        <v>33180.699999999997</v>
      </c>
      <c r="H25" s="72">
        <f t="shared" ref="H25:J25" si="18">H26</f>
        <v>35000</v>
      </c>
      <c r="I25" s="72">
        <f t="shared" si="18"/>
        <v>35000</v>
      </c>
      <c r="J25" s="72">
        <f t="shared" si="18"/>
        <v>35000</v>
      </c>
    </row>
    <row r="26" spans="1:10" ht="25.5" x14ac:dyDescent="0.25">
      <c r="A26" s="66">
        <v>42</v>
      </c>
      <c r="B26" s="67"/>
      <c r="C26" s="68"/>
      <c r="D26" s="65" t="s">
        <v>41</v>
      </c>
      <c r="E26" s="105">
        <v>31140.16</v>
      </c>
      <c r="F26" s="72"/>
      <c r="G26" s="72">
        <v>33180.699999999997</v>
      </c>
      <c r="H26" s="72">
        <v>35000</v>
      </c>
      <c r="I26" s="72">
        <v>35000</v>
      </c>
      <c r="J26" s="73">
        <v>35000</v>
      </c>
    </row>
    <row r="27" spans="1:10" ht="14.25" customHeight="1" x14ac:dyDescent="0.25">
      <c r="A27" s="177" t="s">
        <v>118</v>
      </c>
      <c r="B27" s="178"/>
      <c r="C27" s="179"/>
      <c r="D27" s="92" t="s">
        <v>119</v>
      </c>
      <c r="E27" s="94">
        <f>E28+E34+E40</f>
        <v>19353.370000000003</v>
      </c>
      <c r="F27" s="94">
        <f>F28+F34+F40</f>
        <v>49386</v>
      </c>
      <c r="G27" s="94">
        <f>G28+G34+G40</f>
        <v>50775.78</v>
      </c>
      <c r="H27" s="94"/>
      <c r="I27" s="94"/>
      <c r="J27" s="94"/>
    </row>
    <row r="28" spans="1:10" s="42" customFormat="1" ht="15" customHeight="1" x14ac:dyDescent="0.25">
      <c r="A28" s="180" t="s">
        <v>115</v>
      </c>
      <c r="B28" s="181"/>
      <c r="C28" s="182"/>
      <c r="D28" s="99" t="s">
        <v>116</v>
      </c>
      <c r="E28" s="100">
        <f>E29+E32</f>
        <v>2903.01</v>
      </c>
      <c r="F28" s="100">
        <f>F29+F32</f>
        <v>7409</v>
      </c>
      <c r="G28" s="100">
        <f t="shared" ref="G28:J28" si="19">G29+G32</f>
        <v>7409</v>
      </c>
      <c r="H28" s="100">
        <f t="shared" si="19"/>
        <v>0</v>
      </c>
      <c r="I28" s="100">
        <f t="shared" si="19"/>
        <v>0</v>
      </c>
      <c r="J28" s="100">
        <f t="shared" si="19"/>
        <v>0</v>
      </c>
    </row>
    <row r="29" spans="1:10" x14ac:dyDescent="0.25">
      <c r="A29" s="189">
        <v>3</v>
      </c>
      <c r="B29" s="190"/>
      <c r="C29" s="191"/>
      <c r="D29" s="27" t="s">
        <v>17</v>
      </c>
      <c r="E29" s="90"/>
      <c r="F29" s="72">
        <f>F30+F31</f>
        <v>2687</v>
      </c>
      <c r="G29" s="72">
        <f>G30+G31</f>
        <v>2687</v>
      </c>
      <c r="H29" s="72"/>
      <c r="I29" s="72"/>
      <c r="J29" s="73"/>
    </row>
    <row r="30" spans="1:10" x14ac:dyDescent="0.25">
      <c r="A30" s="63">
        <v>31</v>
      </c>
      <c r="B30" s="64"/>
      <c r="C30" s="65"/>
      <c r="D30" s="65" t="s">
        <v>18</v>
      </c>
      <c r="E30" s="90"/>
      <c r="F30" s="72">
        <v>2198</v>
      </c>
      <c r="G30" s="72">
        <v>2198</v>
      </c>
      <c r="H30" s="72"/>
      <c r="I30" s="72"/>
      <c r="J30" s="73"/>
    </row>
    <row r="31" spans="1:10" x14ac:dyDescent="0.25">
      <c r="A31" s="63">
        <v>32</v>
      </c>
      <c r="B31" s="64"/>
      <c r="C31" s="65"/>
      <c r="D31" s="65" t="s">
        <v>31</v>
      </c>
      <c r="E31" s="90"/>
      <c r="F31" s="72">
        <v>489</v>
      </c>
      <c r="G31" s="72">
        <v>489</v>
      </c>
      <c r="H31" s="72"/>
      <c r="I31" s="72"/>
      <c r="J31" s="73"/>
    </row>
    <row r="32" spans="1:10" ht="25.5" x14ac:dyDescent="0.25">
      <c r="A32" s="63">
        <v>4</v>
      </c>
      <c r="B32" s="64"/>
      <c r="C32" s="65"/>
      <c r="D32" s="65" t="s">
        <v>19</v>
      </c>
      <c r="E32" s="72">
        <v>2903.01</v>
      </c>
      <c r="F32" s="72">
        <f>F33</f>
        <v>4722</v>
      </c>
      <c r="G32" s="72">
        <f t="shared" ref="G32:J32" si="20">G33</f>
        <v>4722</v>
      </c>
      <c r="H32" s="72">
        <f t="shared" si="20"/>
        <v>0</v>
      </c>
      <c r="I32" s="72">
        <f t="shared" si="20"/>
        <v>0</v>
      </c>
      <c r="J32" s="72">
        <f t="shared" si="20"/>
        <v>0</v>
      </c>
    </row>
    <row r="33" spans="1:10" ht="25.5" x14ac:dyDescent="0.25">
      <c r="A33" s="63">
        <v>42</v>
      </c>
      <c r="B33" s="64"/>
      <c r="C33" s="65"/>
      <c r="D33" s="65" t="s">
        <v>41</v>
      </c>
      <c r="E33" s="90"/>
      <c r="F33" s="72">
        <v>4722</v>
      </c>
      <c r="G33" s="72">
        <v>4722</v>
      </c>
      <c r="H33" s="72"/>
      <c r="I33" s="72"/>
      <c r="J33" s="73"/>
    </row>
    <row r="34" spans="1:10" s="42" customFormat="1" x14ac:dyDescent="0.25">
      <c r="A34" s="180" t="s">
        <v>120</v>
      </c>
      <c r="B34" s="181"/>
      <c r="C34" s="182"/>
      <c r="D34" s="99" t="s">
        <v>51</v>
      </c>
      <c r="E34" s="100">
        <f>E35+E38</f>
        <v>16450.36</v>
      </c>
      <c r="F34" s="100">
        <f>F35+F38</f>
        <v>41977</v>
      </c>
      <c r="G34" s="100">
        <f t="shared" ref="G34:J34" si="21">G35+G38</f>
        <v>41977</v>
      </c>
      <c r="H34" s="100">
        <f t="shared" si="21"/>
        <v>0</v>
      </c>
      <c r="I34" s="100">
        <f t="shared" si="21"/>
        <v>0</v>
      </c>
      <c r="J34" s="100">
        <f t="shared" si="21"/>
        <v>0</v>
      </c>
    </row>
    <row r="35" spans="1:10" x14ac:dyDescent="0.25">
      <c r="A35" s="69">
        <v>3</v>
      </c>
      <c r="B35" s="70"/>
      <c r="C35" s="71"/>
      <c r="D35" s="65" t="s">
        <v>17</v>
      </c>
      <c r="E35" s="72">
        <f>E36+E37</f>
        <v>0</v>
      </c>
      <c r="F35" s="72">
        <f>F36+F37</f>
        <v>15220</v>
      </c>
      <c r="G35" s="72">
        <f t="shared" ref="G35:J35" si="22">G36+G37</f>
        <v>15220</v>
      </c>
      <c r="H35" s="72">
        <f t="shared" si="22"/>
        <v>0</v>
      </c>
      <c r="I35" s="72">
        <f t="shared" si="22"/>
        <v>0</v>
      </c>
      <c r="J35" s="72">
        <f t="shared" si="22"/>
        <v>0</v>
      </c>
    </row>
    <row r="36" spans="1:10" x14ac:dyDescent="0.25">
      <c r="A36" s="69">
        <v>31</v>
      </c>
      <c r="B36" s="70"/>
      <c r="C36" s="71"/>
      <c r="D36" s="65" t="s">
        <v>18</v>
      </c>
      <c r="E36" s="90"/>
      <c r="F36" s="72">
        <v>12451</v>
      </c>
      <c r="G36" s="72">
        <v>12451</v>
      </c>
      <c r="H36" s="72"/>
      <c r="I36" s="72"/>
      <c r="J36" s="73"/>
    </row>
    <row r="37" spans="1:10" x14ac:dyDescent="0.25">
      <c r="A37" s="69">
        <v>32</v>
      </c>
      <c r="B37" s="70"/>
      <c r="C37" s="71"/>
      <c r="D37" s="65" t="s">
        <v>31</v>
      </c>
      <c r="E37" s="90"/>
      <c r="F37" s="72">
        <v>2769</v>
      </c>
      <c r="G37" s="72">
        <v>2769</v>
      </c>
      <c r="H37" s="72"/>
      <c r="I37" s="72"/>
      <c r="J37" s="73"/>
    </row>
    <row r="38" spans="1:10" ht="25.5" x14ac:dyDescent="0.25">
      <c r="A38" s="69">
        <v>4</v>
      </c>
      <c r="B38" s="70"/>
      <c r="C38" s="71"/>
      <c r="D38" s="65" t="s">
        <v>19</v>
      </c>
      <c r="E38" s="72">
        <f>E39</f>
        <v>16450.36</v>
      </c>
      <c r="F38" s="72">
        <f>F39</f>
        <v>26757</v>
      </c>
      <c r="G38" s="72">
        <f t="shared" ref="G38:J38" si="23">G39</f>
        <v>26757</v>
      </c>
      <c r="H38" s="72">
        <f t="shared" si="23"/>
        <v>0</v>
      </c>
      <c r="I38" s="72">
        <f t="shared" si="23"/>
        <v>0</v>
      </c>
      <c r="J38" s="72">
        <f t="shared" si="23"/>
        <v>0</v>
      </c>
    </row>
    <row r="39" spans="1:10" ht="25.5" x14ac:dyDescent="0.25">
      <c r="A39" s="69">
        <v>42</v>
      </c>
      <c r="B39" s="70"/>
      <c r="C39" s="71"/>
      <c r="D39" s="65" t="s">
        <v>41</v>
      </c>
      <c r="E39" s="105">
        <v>16450.36</v>
      </c>
      <c r="F39" s="72">
        <v>26757</v>
      </c>
      <c r="G39" s="72">
        <v>26757</v>
      </c>
      <c r="H39" s="72"/>
      <c r="I39" s="72"/>
      <c r="J39" s="73"/>
    </row>
    <row r="40" spans="1:10" s="42" customFormat="1" ht="25.5" x14ac:dyDescent="0.25">
      <c r="A40" s="180" t="s">
        <v>121</v>
      </c>
      <c r="B40" s="181"/>
      <c r="C40" s="182"/>
      <c r="D40" s="99" t="s">
        <v>122</v>
      </c>
      <c r="E40" s="100">
        <f t="shared" ref="E40:F41" si="24">E41</f>
        <v>0</v>
      </c>
      <c r="F40" s="100">
        <f t="shared" si="24"/>
        <v>0</v>
      </c>
      <c r="G40" s="100">
        <f>G41</f>
        <v>1389.78</v>
      </c>
      <c r="H40" s="100">
        <f t="shared" ref="H40:J41" si="25">H41</f>
        <v>0</v>
      </c>
      <c r="I40" s="100">
        <f t="shared" si="25"/>
        <v>0</v>
      </c>
      <c r="J40" s="100">
        <f t="shared" si="25"/>
        <v>0</v>
      </c>
    </row>
    <row r="41" spans="1:10" ht="25.5" x14ac:dyDescent="0.25">
      <c r="A41" s="69">
        <v>4</v>
      </c>
      <c r="B41" s="70"/>
      <c r="C41" s="71"/>
      <c r="D41" s="65" t="s">
        <v>19</v>
      </c>
      <c r="E41" s="72">
        <f t="shared" si="24"/>
        <v>0</v>
      </c>
      <c r="F41" s="72">
        <f t="shared" si="24"/>
        <v>0</v>
      </c>
      <c r="G41" s="72">
        <f>G42</f>
        <v>1389.78</v>
      </c>
      <c r="H41" s="72">
        <f t="shared" si="25"/>
        <v>0</v>
      </c>
      <c r="I41" s="72">
        <f t="shared" si="25"/>
        <v>0</v>
      </c>
      <c r="J41" s="72">
        <f t="shared" si="25"/>
        <v>0</v>
      </c>
    </row>
    <row r="42" spans="1:10" ht="25.5" x14ac:dyDescent="0.25">
      <c r="A42" s="63">
        <v>42</v>
      </c>
      <c r="B42" s="64"/>
      <c r="C42" s="65"/>
      <c r="D42" s="65" t="s">
        <v>41</v>
      </c>
      <c r="E42" s="90"/>
      <c r="F42" s="72"/>
      <c r="G42" s="72">
        <v>1389.78</v>
      </c>
      <c r="H42" s="72"/>
      <c r="I42" s="72"/>
      <c r="J42" s="73"/>
    </row>
    <row r="43" spans="1:10" ht="15" customHeight="1" x14ac:dyDescent="0.25">
      <c r="A43" s="183" t="s">
        <v>152</v>
      </c>
      <c r="B43" s="184"/>
      <c r="C43" s="185"/>
      <c r="D43" s="97" t="s">
        <v>123</v>
      </c>
      <c r="E43" s="127">
        <f>E44</f>
        <v>215.28</v>
      </c>
      <c r="F43" s="127">
        <f t="shared" ref="F43:J43" si="26">F44</f>
        <v>0</v>
      </c>
      <c r="G43" s="127">
        <f t="shared" si="26"/>
        <v>0</v>
      </c>
      <c r="H43" s="127">
        <f t="shared" si="26"/>
        <v>0</v>
      </c>
      <c r="I43" s="127">
        <f t="shared" si="26"/>
        <v>0</v>
      </c>
      <c r="J43" s="127">
        <f t="shared" si="26"/>
        <v>0</v>
      </c>
    </row>
    <row r="44" spans="1:10" s="42" customFormat="1" x14ac:dyDescent="0.25">
      <c r="A44" s="180" t="s">
        <v>124</v>
      </c>
      <c r="B44" s="181"/>
      <c r="C44" s="182"/>
      <c r="D44" s="99" t="s">
        <v>125</v>
      </c>
      <c r="E44" s="119">
        <f>E45</f>
        <v>215.28</v>
      </c>
      <c r="F44" s="100"/>
      <c r="G44" s="100"/>
      <c r="H44" s="100"/>
      <c r="I44" s="100"/>
      <c r="J44" s="101"/>
    </row>
    <row r="45" spans="1:10" x14ac:dyDescent="0.25">
      <c r="A45" s="63">
        <v>3</v>
      </c>
      <c r="B45" s="64"/>
      <c r="C45" s="65"/>
      <c r="D45" s="65" t="s">
        <v>17</v>
      </c>
      <c r="E45" s="105">
        <f>E46</f>
        <v>215.28</v>
      </c>
      <c r="F45" s="72"/>
      <c r="G45" s="72">
        <v>0</v>
      </c>
      <c r="H45" s="72"/>
      <c r="I45" s="72"/>
      <c r="J45" s="73"/>
    </row>
    <row r="46" spans="1:10" x14ac:dyDescent="0.25">
      <c r="A46" s="63">
        <v>32</v>
      </c>
      <c r="B46" s="64"/>
      <c r="C46" s="65"/>
      <c r="D46" s="65" t="s">
        <v>31</v>
      </c>
      <c r="E46" s="105">
        <v>215.28</v>
      </c>
      <c r="F46" s="72"/>
      <c r="G46" s="72">
        <v>0</v>
      </c>
      <c r="H46" s="72"/>
      <c r="I46" s="72"/>
      <c r="J46" s="73"/>
    </row>
    <row r="47" spans="1:10" ht="15" customHeight="1" x14ac:dyDescent="0.25">
      <c r="A47" s="183" t="s">
        <v>153</v>
      </c>
      <c r="B47" s="184"/>
      <c r="C47" s="185"/>
      <c r="D47" s="97" t="s">
        <v>126</v>
      </c>
      <c r="E47" s="94">
        <f t="shared" ref="E47:F47" si="27">E48</f>
        <v>0</v>
      </c>
      <c r="F47" s="94">
        <f t="shared" si="27"/>
        <v>0</v>
      </c>
      <c r="G47" s="94">
        <f>G48</f>
        <v>663.62</v>
      </c>
      <c r="H47" s="94">
        <f t="shared" ref="H47:J47" si="28">H48</f>
        <v>0</v>
      </c>
      <c r="I47" s="94">
        <f t="shared" si="28"/>
        <v>0</v>
      </c>
      <c r="J47" s="94">
        <f t="shared" si="28"/>
        <v>0</v>
      </c>
    </row>
    <row r="48" spans="1:10" s="42" customFormat="1" x14ac:dyDescent="0.25">
      <c r="A48" s="180" t="s">
        <v>115</v>
      </c>
      <c r="B48" s="181"/>
      <c r="C48" s="182"/>
      <c r="D48" s="99" t="s">
        <v>127</v>
      </c>
      <c r="E48" s="100">
        <f t="shared" ref="E48:F48" si="29">E49+E51</f>
        <v>0</v>
      </c>
      <c r="F48" s="100">
        <f t="shared" si="29"/>
        <v>0</v>
      </c>
      <c r="G48" s="100">
        <f>G49+G51</f>
        <v>663.62</v>
      </c>
      <c r="H48" s="100">
        <f t="shared" ref="H48:J48" si="30">H49+H51</f>
        <v>0</v>
      </c>
      <c r="I48" s="100">
        <f t="shared" si="30"/>
        <v>0</v>
      </c>
      <c r="J48" s="100">
        <f t="shared" si="30"/>
        <v>0</v>
      </c>
    </row>
    <row r="49" spans="1:10" x14ac:dyDescent="0.25">
      <c r="A49" s="63">
        <v>3</v>
      </c>
      <c r="B49" s="64"/>
      <c r="C49" s="65"/>
      <c r="D49" s="65" t="s">
        <v>17</v>
      </c>
      <c r="E49" s="90"/>
      <c r="F49" s="72"/>
      <c r="G49" s="72">
        <f>G50</f>
        <v>269.60000000000002</v>
      </c>
      <c r="H49" s="72"/>
      <c r="I49" s="72"/>
      <c r="J49" s="73"/>
    </row>
    <row r="50" spans="1:10" x14ac:dyDescent="0.25">
      <c r="A50" s="63">
        <v>32</v>
      </c>
      <c r="B50" s="64"/>
      <c r="C50" s="65"/>
      <c r="D50" s="65" t="s">
        <v>31</v>
      </c>
      <c r="E50" s="90"/>
      <c r="F50" s="72"/>
      <c r="G50" s="72">
        <v>269.60000000000002</v>
      </c>
      <c r="H50" s="72"/>
      <c r="I50" s="72"/>
      <c r="J50" s="73"/>
    </row>
    <row r="51" spans="1:10" ht="25.5" x14ac:dyDescent="0.25">
      <c r="A51" s="63">
        <v>4</v>
      </c>
      <c r="B51" s="64"/>
      <c r="C51" s="65"/>
      <c r="D51" s="65" t="s">
        <v>19</v>
      </c>
      <c r="E51" s="90"/>
      <c r="F51" s="72"/>
      <c r="G51" s="72">
        <f>G52</f>
        <v>394.02</v>
      </c>
      <c r="H51" s="72"/>
      <c r="I51" s="72"/>
      <c r="J51" s="73"/>
    </row>
    <row r="52" spans="1:10" ht="25.5" x14ac:dyDescent="0.25">
      <c r="A52" s="63">
        <v>42</v>
      </c>
      <c r="B52" s="64"/>
      <c r="C52" s="65"/>
      <c r="D52" s="65" t="s">
        <v>41</v>
      </c>
      <c r="E52" s="90"/>
      <c r="F52" s="72"/>
      <c r="G52" s="72">
        <v>394.02</v>
      </c>
      <c r="H52" s="72"/>
      <c r="I52" s="72"/>
      <c r="J52" s="73"/>
    </row>
    <row r="53" spans="1:10" ht="25.5" customHeight="1" x14ac:dyDescent="0.25">
      <c r="A53" s="183" t="s">
        <v>154</v>
      </c>
      <c r="B53" s="184"/>
      <c r="C53" s="185"/>
      <c r="D53" s="92" t="s">
        <v>128</v>
      </c>
      <c r="E53" s="94">
        <f t="shared" ref="E53:F53" si="31">E54</f>
        <v>0</v>
      </c>
      <c r="F53" s="94">
        <f t="shared" si="31"/>
        <v>0</v>
      </c>
      <c r="G53" s="94">
        <f>G54</f>
        <v>157234.84</v>
      </c>
      <c r="H53" s="94">
        <f t="shared" ref="H53:J53" si="32">H54</f>
        <v>152950</v>
      </c>
      <c r="I53" s="94">
        <f t="shared" si="32"/>
        <v>152950</v>
      </c>
      <c r="J53" s="94">
        <f t="shared" si="32"/>
        <v>152950</v>
      </c>
    </row>
    <row r="54" spans="1:10" s="42" customFormat="1" x14ac:dyDescent="0.25">
      <c r="A54" s="180" t="s">
        <v>115</v>
      </c>
      <c r="B54" s="181"/>
      <c r="C54" s="182"/>
      <c r="D54" s="99" t="s">
        <v>127</v>
      </c>
      <c r="E54" s="100">
        <f t="shared" ref="E54:F54" si="33">E55</f>
        <v>0</v>
      </c>
      <c r="F54" s="100">
        <f t="shared" si="33"/>
        <v>0</v>
      </c>
      <c r="G54" s="100">
        <f>G55</f>
        <v>157234.84</v>
      </c>
      <c r="H54" s="100">
        <f t="shared" ref="H54:J54" si="34">H55</f>
        <v>152950</v>
      </c>
      <c r="I54" s="100">
        <f t="shared" si="34"/>
        <v>152950</v>
      </c>
      <c r="J54" s="100">
        <f t="shared" si="34"/>
        <v>152950</v>
      </c>
    </row>
    <row r="55" spans="1:10" x14ac:dyDescent="0.25">
      <c r="A55" s="63">
        <v>3</v>
      </c>
      <c r="B55" s="64"/>
      <c r="C55" s="65"/>
      <c r="D55" s="65" t="s">
        <v>17</v>
      </c>
      <c r="E55" s="72">
        <f t="shared" ref="E55:F55" si="35">E56</f>
        <v>0</v>
      </c>
      <c r="F55" s="72">
        <f t="shared" si="35"/>
        <v>0</v>
      </c>
      <c r="G55" s="72">
        <f>G56</f>
        <v>157234.84</v>
      </c>
      <c r="H55" s="72">
        <f t="shared" ref="H55:J55" si="36">H56</f>
        <v>152950</v>
      </c>
      <c r="I55" s="72">
        <f t="shared" si="36"/>
        <v>152950</v>
      </c>
      <c r="J55" s="72">
        <f t="shared" si="36"/>
        <v>152950</v>
      </c>
    </row>
    <row r="56" spans="1:10" x14ac:dyDescent="0.25">
      <c r="A56" s="63">
        <v>32</v>
      </c>
      <c r="B56" s="64"/>
      <c r="C56" s="65"/>
      <c r="D56" s="65" t="s">
        <v>31</v>
      </c>
      <c r="E56" s="105">
        <v>0</v>
      </c>
      <c r="F56" s="72">
        <v>0</v>
      </c>
      <c r="G56" s="72">
        <v>157234.84</v>
      </c>
      <c r="H56" s="72">
        <v>152950</v>
      </c>
      <c r="I56" s="72">
        <v>152950</v>
      </c>
      <c r="J56" s="73">
        <v>152950</v>
      </c>
    </row>
    <row r="57" spans="1:10" ht="40.5" customHeight="1" x14ac:dyDescent="0.25">
      <c r="A57" s="183" t="s">
        <v>155</v>
      </c>
      <c r="B57" s="184"/>
      <c r="C57" s="185"/>
      <c r="D57" s="92" t="s">
        <v>129</v>
      </c>
      <c r="E57" s="94">
        <f t="shared" ref="E57:F58" si="37">E58</f>
        <v>0</v>
      </c>
      <c r="F57" s="94">
        <f t="shared" si="37"/>
        <v>0</v>
      </c>
      <c r="G57" s="94">
        <f>G58</f>
        <v>1351.38</v>
      </c>
      <c r="H57" s="94">
        <f t="shared" ref="H57:J58" si="38">H58</f>
        <v>0</v>
      </c>
      <c r="I57" s="94">
        <f t="shared" si="38"/>
        <v>0</v>
      </c>
      <c r="J57" s="94">
        <f t="shared" si="38"/>
        <v>0</v>
      </c>
    </row>
    <row r="58" spans="1:10" s="42" customFormat="1" x14ac:dyDescent="0.25">
      <c r="A58" s="180" t="s">
        <v>115</v>
      </c>
      <c r="B58" s="181"/>
      <c r="C58" s="182"/>
      <c r="D58" s="99" t="s">
        <v>127</v>
      </c>
      <c r="E58" s="100">
        <f t="shared" si="37"/>
        <v>0</v>
      </c>
      <c r="F58" s="100">
        <f t="shared" si="37"/>
        <v>0</v>
      </c>
      <c r="G58" s="100">
        <f>G59</f>
        <v>1351.38</v>
      </c>
      <c r="H58" s="100">
        <f t="shared" si="38"/>
        <v>0</v>
      </c>
      <c r="I58" s="100">
        <f t="shared" si="38"/>
        <v>0</v>
      </c>
      <c r="J58" s="100">
        <f t="shared" si="38"/>
        <v>0</v>
      </c>
    </row>
    <row r="59" spans="1:10" x14ac:dyDescent="0.25">
      <c r="A59" s="63">
        <v>3</v>
      </c>
      <c r="B59" s="64"/>
      <c r="C59" s="65"/>
      <c r="D59" s="65" t="s">
        <v>17</v>
      </c>
      <c r="E59" s="105"/>
      <c r="F59" s="72"/>
      <c r="G59" s="72">
        <f>G60</f>
        <v>1351.38</v>
      </c>
      <c r="H59" s="72"/>
      <c r="I59" s="72"/>
      <c r="J59" s="73"/>
    </row>
    <row r="60" spans="1:10" x14ac:dyDescent="0.25">
      <c r="A60" s="63">
        <v>38</v>
      </c>
      <c r="B60" s="64"/>
      <c r="C60" s="65"/>
      <c r="D60" s="65" t="s">
        <v>69</v>
      </c>
      <c r="E60" s="105">
        <v>0</v>
      </c>
      <c r="F60" s="72">
        <v>0</v>
      </c>
      <c r="G60" s="72">
        <v>1351.38</v>
      </c>
      <c r="H60" s="72">
        <v>0</v>
      </c>
      <c r="I60" s="72">
        <v>0</v>
      </c>
      <c r="J60" s="73">
        <v>0</v>
      </c>
    </row>
    <row r="61" spans="1:10" ht="15" customHeight="1" x14ac:dyDescent="0.25">
      <c r="A61" s="183" t="s">
        <v>170</v>
      </c>
      <c r="B61" s="184"/>
      <c r="C61" s="185"/>
      <c r="D61" s="92" t="s">
        <v>169</v>
      </c>
      <c r="E61" s="126">
        <f t="shared" ref="E61:J61" si="39">E62+E66</f>
        <v>28236.379999999997</v>
      </c>
      <c r="F61" s="126">
        <f t="shared" si="39"/>
        <v>0</v>
      </c>
      <c r="G61" s="126">
        <f t="shared" si="39"/>
        <v>0</v>
      </c>
      <c r="H61" s="126">
        <f t="shared" si="39"/>
        <v>0</v>
      </c>
      <c r="I61" s="126">
        <f t="shared" si="39"/>
        <v>0</v>
      </c>
      <c r="J61" s="126">
        <f t="shared" si="39"/>
        <v>0</v>
      </c>
    </row>
    <row r="62" spans="1:10" ht="15" customHeight="1" x14ac:dyDescent="0.25">
      <c r="A62" s="180" t="s">
        <v>108</v>
      </c>
      <c r="B62" s="181"/>
      <c r="C62" s="182"/>
      <c r="D62" s="99" t="s">
        <v>13</v>
      </c>
      <c r="E62" s="120">
        <f>E63</f>
        <v>4551.71</v>
      </c>
      <c r="F62" s="120">
        <f t="shared" ref="F62:J62" si="40">F63</f>
        <v>0</v>
      </c>
      <c r="G62" s="120">
        <f t="shared" si="40"/>
        <v>0</v>
      </c>
      <c r="H62" s="120">
        <f t="shared" si="40"/>
        <v>0</v>
      </c>
      <c r="I62" s="120">
        <f t="shared" si="40"/>
        <v>0</v>
      </c>
      <c r="J62" s="120">
        <f t="shared" si="40"/>
        <v>0</v>
      </c>
    </row>
    <row r="63" spans="1:10" x14ac:dyDescent="0.25">
      <c r="A63" s="80">
        <v>3</v>
      </c>
      <c r="B63" s="81"/>
      <c r="C63" s="82"/>
      <c r="D63" s="82" t="s">
        <v>17</v>
      </c>
      <c r="E63" s="105">
        <f>E64+E65</f>
        <v>4551.71</v>
      </c>
      <c r="F63" s="72"/>
      <c r="G63" s="72"/>
      <c r="H63" s="72"/>
      <c r="I63" s="72"/>
      <c r="J63" s="73"/>
    </row>
    <row r="64" spans="1:10" x14ac:dyDescent="0.25">
      <c r="A64" s="80">
        <v>31</v>
      </c>
      <c r="B64" s="81"/>
      <c r="C64" s="82"/>
      <c r="D64" s="82" t="s">
        <v>18</v>
      </c>
      <c r="E64" s="105">
        <v>3995.05</v>
      </c>
      <c r="F64" s="72"/>
      <c r="G64" s="72"/>
      <c r="H64" s="72"/>
      <c r="I64" s="72"/>
      <c r="J64" s="73"/>
    </row>
    <row r="65" spans="1:10" x14ac:dyDescent="0.25">
      <c r="A65" s="80">
        <v>32</v>
      </c>
      <c r="B65" s="81"/>
      <c r="C65" s="82"/>
      <c r="D65" s="82" t="s">
        <v>31</v>
      </c>
      <c r="E65" s="105">
        <v>556.66</v>
      </c>
      <c r="F65" s="72"/>
      <c r="G65" s="72"/>
      <c r="H65" s="72"/>
      <c r="I65" s="72"/>
      <c r="J65" s="73"/>
    </row>
    <row r="66" spans="1:10" ht="15" customHeight="1" x14ac:dyDescent="0.25">
      <c r="A66" s="180" t="s">
        <v>131</v>
      </c>
      <c r="B66" s="181"/>
      <c r="C66" s="182"/>
      <c r="D66" s="99" t="s">
        <v>132</v>
      </c>
      <c r="E66" s="120">
        <f>E67</f>
        <v>23684.67</v>
      </c>
      <c r="F66" s="120">
        <f t="shared" ref="F66:J66" si="41">F67</f>
        <v>0</v>
      </c>
      <c r="G66" s="120">
        <f t="shared" si="41"/>
        <v>0</v>
      </c>
      <c r="H66" s="120">
        <f t="shared" si="41"/>
        <v>0</v>
      </c>
      <c r="I66" s="120">
        <f t="shared" si="41"/>
        <v>0</v>
      </c>
      <c r="J66" s="120">
        <f t="shared" si="41"/>
        <v>0</v>
      </c>
    </row>
    <row r="67" spans="1:10" x14ac:dyDescent="0.25">
      <c r="A67" s="80">
        <v>3</v>
      </c>
      <c r="B67" s="81"/>
      <c r="C67" s="82"/>
      <c r="D67" s="82" t="s">
        <v>17</v>
      </c>
      <c r="E67" s="105">
        <f>E68+E69</f>
        <v>23684.67</v>
      </c>
      <c r="F67" s="72"/>
      <c r="G67" s="72"/>
      <c r="H67" s="72"/>
      <c r="I67" s="72"/>
      <c r="J67" s="73"/>
    </row>
    <row r="68" spans="1:10" x14ac:dyDescent="0.25">
      <c r="A68" s="80">
        <v>31</v>
      </c>
      <c r="B68" s="81"/>
      <c r="C68" s="82"/>
      <c r="D68" s="82" t="s">
        <v>18</v>
      </c>
      <c r="E68" s="105">
        <v>20788.16</v>
      </c>
      <c r="F68" s="72"/>
      <c r="G68" s="72"/>
      <c r="H68" s="72"/>
      <c r="I68" s="72"/>
      <c r="J68" s="73"/>
    </row>
    <row r="69" spans="1:10" x14ac:dyDescent="0.25">
      <c r="A69" s="80">
        <v>32</v>
      </c>
      <c r="B69" s="81"/>
      <c r="C69" s="82"/>
      <c r="D69" s="82" t="s">
        <v>31</v>
      </c>
      <c r="E69" s="105">
        <v>2896.51</v>
      </c>
      <c r="F69" s="72"/>
      <c r="G69" s="72"/>
      <c r="H69" s="72"/>
      <c r="I69" s="72"/>
      <c r="J69" s="73"/>
    </row>
    <row r="70" spans="1:10" x14ac:dyDescent="0.25">
      <c r="A70" s="183" t="s">
        <v>156</v>
      </c>
      <c r="B70" s="184"/>
      <c r="C70" s="185"/>
      <c r="D70" s="92" t="s">
        <v>130</v>
      </c>
      <c r="E70" s="94">
        <f>E71+E75</f>
        <v>11711.59</v>
      </c>
      <c r="F70" s="94">
        <f>F71+F75</f>
        <v>29664.010000000002</v>
      </c>
      <c r="G70" s="94">
        <f t="shared" ref="G70:J70" si="42">G71+G75</f>
        <v>31586.159999999996</v>
      </c>
      <c r="H70" s="94">
        <f t="shared" si="42"/>
        <v>0</v>
      </c>
      <c r="I70" s="94">
        <f t="shared" si="42"/>
        <v>0</v>
      </c>
      <c r="J70" s="94">
        <f t="shared" si="42"/>
        <v>0</v>
      </c>
    </row>
    <row r="71" spans="1:10" s="42" customFormat="1" x14ac:dyDescent="0.25">
      <c r="A71" s="180" t="s">
        <v>108</v>
      </c>
      <c r="B71" s="181"/>
      <c r="C71" s="182"/>
      <c r="D71" s="99" t="s">
        <v>13</v>
      </c>
      <c r="E71" s="102">
        <f t="shared" ref="E71:F71" si="43">E72</f>
        <v>3385.8100000000004</v>
      </c>
      <c r="F71" s="100">
        <f t="shared" si="43"/>
        <v>8575.8700000000008</v>
      </c>
      <c r="G71" s="100">
        <f>G72</f>
        <v>9131.56</v>
      </c>
      <c r="H71" s="100">
        <f t="shared" ref="H71:J71" si="44">H72</f>
        <v>0</v>
      </c>
      <c r="I71" s="100">
        <f t="shared" si="44"/>
        <v>0</v>
      </c>
      <c r="J71" s="100">
        <f t="shared" si="44"/>
        <v>0</v>
      </c>
    </row>
    <row r="72" spans="1:10" x14ac:dyDescent="0.25">
      <c r="A72" s="63">
        <v>3</v>
      </c>
      <c r="B72" s="64"/>
      <c r="C72" s="65"/>
      <c r="D72" s="65" t="s">
        <v>17</v>
      </c>
      <c r="E72" s="103">
        <f t="shared" ref="E72:F72" si="45">E73+E74</f>
        <v>3385.8100000000004</v>
      </c>
      <c r="F72" s="72">
        <f t="shared" si="45"/>
        <v>8575.8700000000008</v>
      </c>
      <c r="G72" s="72">
        <f>G73+G74</f>
        <v>9131.56</v>
      </c>
      <c r="H72" s="72">
        <f t="shared" ref="H72:J72" si="46">H73+H74</f>
        <v>0</v>
      </c>
      <c r="I72" s="72">
        <f t="shared" si="46"/>
        <v>0</v>
      </c>
      <c r="J72" s="72">
        <f t="shared" si="46"/>
        <v>0</v>
      </c>
    </row>
    <row r="73" spans="1:10" x14ac:dyDescent="0.25">
      <c r="A73" s="63">
        <v>31</v>
      </c>
      <c r="B73" s="64"/>
      <c r="C73" s="65"/>
      <c r="D73" s="65" t="s">
        <v>18</v>
      </c>
      <c r="E73" s="104">
        <v>2802.59</v>
      </c>
      <c r="F73" s="72">
        <v>6937.46</v>
      </c>
      <c r="G73" s="72">
        <v>7414.67</v>
      </c>
      <c r="H73" s="72"/>
      <c r="I73" s="72"/>
      <c r="J73" s="73"/>
    </row>
    <row r="74" spans="1:10" x14ac:dyDescent="0.25">
      <c r="A74" s="63">
        <v>32</v>
      </c>
      <c r="B74" s="64"/>
      <c r="C74" s="65"/>
      <c r="D74" s="65" t="s">
        <v>31</v>
      </c>
      <c r="E74" s="104">
        <v>583.22</v>
      </c>
      <c r="F74" s="72">
        <v>1638.41</v>
      </c>
      <c r="G74" s="72">
        <v>1716.89</v>
      </c>
      <c r="H74" s="72"/>
      <c r="I74" s="72"/>
      <c r="J74" s="73"/>
    </row>
    <row r="75" spans="1:10" s="42" customFormat="1" x14ac:dyDescent="0.25">
      <c r="A75" s="180" t="s">
        <v>131</v>
      </c>
      <c r="B75" s="181"/>
      <c r="C75" s="182"/>
      <c r="D75" s="99" t="s">
        <v>132</v>
      </c>
      <c r="E75" s="100">
        <f t="shared" ref="E75:F75" si="47">E76</f>
        <v>8325.7800000000007</v>
      </c>
      <c r="F75" s="100">
        <f t="shared" si="47"/>
        <v>21088.14</v>
      </c>
      <c r="G75" s="100">
        <f>G76</f>
        <v>22454.6</v>
      </c>
      <c r="H75" s="100">
        <f t="shared" ref="H75" si="48">H76</f>
        <v>0</v>
      </c>
      <c r="I75" s="100">
        <f t="shared" ref="I75" si="49">I76</f>
        <v>0</v>
      </c>
      <c r="J75" s="100">
        <f>J76</f>
        <v>0</v>
      </c>
    </row>
    <row r="76" spans="1:10" x14ac:dyDescent="0.25">
      <c r="A76" s="63">
        <v>3</v>
      </c>
      <c r="B76" s="64"/>
      <c r="C76" s="65"/>
      <c r="D76" s="65" t="s">
        <v>17</v>
      </c>
      <c r="E76" s="72">
        <f t="shared" ref="E76:F76" si="50">E77+E78</f>
        <v>8325.7800000000007</v>
      </c>
      <c r="F76" s="72">
        <f t="shared" si="50"/>
        <v>21088.14</v>
      </c>
      <c r="G76" s="72">
        <f>G77+G78</f>
        <v>22454.6</v>
      </c>
      <c r="H76" s="72">
        <f t="shared" ref="H76:J76" si="51">H77+H78</f>
        <v>0</v>
      </c>
      <c r="I76" s="72">
        <f t="shared" si="51"/>
        <v>0</v>
      </c>
      <c r="J76" s="72">
        <f t="shared" si="51"/>
        <v>0</v>
      </c>
    </row>
    <row r="77" spans="1:10" x14ac:dyDescent="0.25">
      <c r="A77" s="63">
        <v>31</v>
      </c>
      <c r="B77" s="64"/>
      <c r="C77" s="65"/>
      <c r="D77" s="65" t="s">
        <v>18</v>
      </c>
      <c r="E77" s="105">
        <v>6891.62</v>
      </c>
      <c r="F77" s="72">
        <v>17059.28</v>
      </c>
      <c r="G77" s="72">
        <v>18232.75</v>
      </c>
      <c r="H77" s="72"/>
      <c r="I77" s="72"/>
      <c r="J77" s="73"/>
    </row>
    <row r="78" spans="1:10" x14ac:dyDescent="0.25">
      <c r="A78" s="63">
        <v>32</v>
      </c>
      <c r="B78" s="64"/>
      <c r="C78" s="65"/>
      <c r="D78" s="65" t="s">
        <v>31</v>
      </c>
      <c r="E78" s="105">
        <v>1434.16</v>
      </c>
      <c r="F78" s="72">
        <v>4028.86</v>
      </c>
      <c r="G78" s="72">
        <v>4221.8500000000004</v>
      </c>
      <c r="H78" s="72"/>
      <c r="I78" s="72"/>
      <c r="J78" s="73"/>
    </row>
    <row r="79" spans="1:10" x14ac:dyDescent="0.25">
      <c r="A79" s="183" t="s">
        <v>157</v>
      </c>
      <c r="B79" s="184"/>
      <c r="C79" s="185"/>
      <c r="D79" s="92" t="s">
        <v>133</v>
      </c>
      <c r="E79" s="94">
        <f t="shared" ref="E79:F79" si="52">E80+E84</f>
        <v>0</v>
      </c>
      <c r="F79" s="94">
        <f t="shared" si="52"/>
        <v>0</v>
      </c>
      <c r="G79" s="94">
        <f>G80+G84</f>
        <v>15620.24</v>
      </c>
      <c r="H79" s="94">
        <f t="shared" ref="H79:J79" si="53">H80+H84</f>
        <v>35864.75</v>
      </c>
      <c r="I79" s="94">
        <f t="shared" si="53"/>
        <v>0</v>
      </c>
      <c r="J79" s="94">
        <f t="shared" si="53"/>
        <v>0</v>
      </c>
    </row>
    <row r="80" spans="1:10" s="42" customFormat="1" x14ac:dyDescent="0.25">
      <c r="A80" s="180" t="s">
        <v>108</v>
      </c>
      <c r="B80" s="181"/>
      <c r="C80" s="182"/>
      <c r="D80" s="99" t="s">
        <v>13</v>
      </c>
      <c r="E80" s="95"/>
      <c r="F80" s="100"/>
      <c r="G80" s="100">
        <f>G81</f>
        <v>4515.8099999999995</v>
      </c>
      <c r="H80" s="100">
        <f t="shared" ref="H80:J80" si="54">H81</f>
        <v>14804.97</v>
      </c>
      <c r="I80" s="100">
        <f t="shared" si="54"/>
        <v>0</v>
      </c>
      <c r="J80" s="100">
        <f t="shared" si="54"/>
        <v>0</v>
      </c>
    </row>
    <row r="81" spans="1:10" x14ac:dyDescent="0.25">
      <c r="A81" s="63">
        <v>3</v>
      </c>
      <c r="B81" s="64"/>
      <c r="C81" s="65"/>
      <c r="D81" s="65" t="s">
        <v>17</v>
      </c>
      <c r="E81" s="72">
        <f t="shared" ref="E81:G81" si="55">E82+E83</f>
        <v>0</v>
      </c>
      <c r="F81" s="72">
        <f t="shared" si="55"/>
        <v>0</v>
      </c>
      <c r="G81" s="72">
        <f t="shared" si="55"/>
        <v>4515.8099999999995</v>
      </c>
      <c r="H81" s="72">
        <f>H82+H83</f>
        <v>14804.97</v>
      </c>
      <c r="I81" s="72">
        <f t="shared" ref="I81:J81" si="56">I82+I83</f>
        <v>0</v>
      </c>
      <c r="J81" s="72">
        <f t="shared" si="56"/>
        <v>0</v>
      </c>
    </row>
    <row r="82" spans="1:10" x14ac:dyDescent="0.25">
      <c r="A82" s="63">
        <v>31</v>
      </c>
      <c r="B82" s="64"/>
      <c r="C82" s="65"/>
      <c r="D82" s="65" t="s">
        <v>18</v>
      </c>
      <c r="E82" s="90"/>
      <c r="F82" s="72">
        <v>0</v>
      </c>
      <c r="G82" s="72">
        <v>3533.18</v>
      </c>
      <c r="H82" s="72">
        <v>14804.97</v>
      </c>
      <c r="I82" s="72"/>
      <c r="J82" s="73"/>
    </row>
    <row r="83" spans="1:10" x14ac:dyDescent="0.25">
      <c r="A83" s="63">
        <v>32</v>
      </c>
      <c r="B83" s="64"/>
      <c r="C83" s="65"/>
      <c r="D83" s="65" t="s">
        <v>31</v>
      </c>
      <c r="E83" s="90"/>
      <c r="F83" s="72"/>
      <c r="G83" s="72">
        <v>982.63</v>
      </c>
      <c r="H83" s="72">
        <v>0</v>
      </c>
      <c r="I83" s="72"/>
      <c r="J83" s="73"/>
    </row>
    <row r="84" spans="1:10" s="42" customFormat="1" ht="15" customHeight="1" x14ac:dyDescent="0.25">
      <c r="A84" s="180" t="s">
        <v>131</v>
      </c>
      <c r="B84" s="181"/>
      <c r="C84" s="182"/>
      <c r="D84" s="99" t="s">
        <v>132</v>
      </c>
      <c r="E84" s="100">
        <f t="shared" ref="E84:F84" si="57">E85</f>
        <v>0</v>
      </c>
      <c r="F84" s="100">
        <f t="shared" si="57"/>
        <v>0</v>
      </c>
      <c r="G84" s="100">
        <f>G85</f>
        <v>11104.43</v>
      </c>
      <c r="H84" s="100">
        <f t="shared" ref="H84:J84" si="58">H85</f>
        <v>21059.78</v>
      </c>
      <c r="I84" s="100">
        <f t="shared" si="58"/>
        <v>0</v>
      </c>
      <c r="J84" s="100">
        <f t="shared" si="58"/>
        <v>0</v>
      </c>
    </row>
    <row r="85" spans="1:10" x14ac:dyDescent="0.25">
      <c r="A85" s="63">
        <v>3</v>
      </c>
      <c r="B85" s="64"/>
      <c r="C85" s="65"/>
      <c r="D85" s="65" t="s">
        <v>17</v>
      </c>
      <c r="E85" s="72">
        <f t="shared" ref="E85:G85" si="59">E86+E87</f>
        <v>0</v>
      </c>
      <c r="F85" s="72">
        <f t="shared" si="59"/>
        <v>0</v>
      </c>
      <c r="G85" s="72">
        <f t="shared" si="59"/>
        <v>11104.43</v>
      </c>
      <c r="H85" s="72">
        <f>H86+H87</f>
        <v>21059.78</v>
      </c>
      <c r="I85" s="72">
        <f t="shared" ref="I85" si="60">I86+I87</f>
        <v>0</v>
      </c>
      <c r="J85" s="72">
        <f t="shared" ref="J85" si="61">J86+J87</f>
        <v>0</v>
      </c>
    </row>
    <row r="86" spans="1:10" x14ac:dyDescent="0.25">
      <c r="A86" s="63">
        <v>31</v>
      </c>
      <c r="B86" s="64"/>
      <c r="C86" s="65"/>
      <c r="D86" s="65" t="s">
        <v>18</v>
      </c>
      <c r="E86" s="90"/>
      <c r="F86" s="72">
        <v>0</v>
      </c>
      <c r="G86" s="72">
        <v>8688.1200000000008</v>
      </c>
      <c r="H86" s="72">
        <v>21059.78</v>
      </c>
      <c r="I86" s="72"/>
      <c r="J86" s="73"/>
    </row>
    <row r="87" spans="1:10" x14ac:dyDescent="0.25">
      <c r="A87" s="63">
        <v>32</v>
      </c>
      <c r="B87" s="64"/>
      <c r="C87" s="65"/>
      <c r="D87" s="65" t="s">
        <v>31</v>
      </c>
      <c r="E87" s="90"/>
      <c r="F87" s="72">
        <v>0</v>
      </c>
      <c r="G87" s="72">
        <v>2416.31</v>
      </c>
      <c r="H87" s="72">
        <v>0</v>
      </c>
      <c r="I87" s="72"/>
      <c r="J87" s="73"/>
    </row>
    <row r="88" spans="1:10" x14ac:dyDescent="0.25">
      <c r="A88" s="183" t="s">
        <v>158</v>
      </c>
      <c r="B88" s="184"/>
      <c r="C88" s="185"/>
      <c r="D88" s="92" t="s">
        <v>159</v>
      </c>
      <c r="E88" s="94">
        <f t="shared" ref="E88:G88" si="62">E89+E93</f>
        <v>0</v>
      </c>
      <c r="F88" s="94">
        <f t="shared" si="62"/>
        <v>0</v>
      </c>
      <c r="G88" s="94">
        <f t="shared" si="62"/>
        <v>0</v>
      </c>
      <c r="H88" s="94">
        <f>H89+H93</f>
        <v>15370.61</v>
      </c>
      <c r="I88" s="94">
        <f t="shared" ref="I88:J88" si="63">I89+I93</f>
        <v>0</v>
      </c>
      <c r="J88" s="94">
        <f t="shared" si="63"/>
        <v>0</v>
      </c>
    </row>
    <row r="89" spans="1:10" ht="15" customHeight="1" x14ac:dyDescent="0.25">
      <c r="A89" s="180" t="s">
        <v>108</v>
      </c>
      <c r="B89" s="181"/>
      <c r="C89" s="182"/>
      <c r="D89" s="99" t="s">
        <v>13</v>
      </c>
      <c r="E89" s="96">
        <f t="shared" ref="E89:G89" si="64">E90</f>
        <v>0</v>
      </c>
      <c r="F89" s="96">
        <f t="shared" si="64"/>
        <v>0</v>
      </c>
      <c r="G89" s="96">
        <f t="shared" si="64"/>
        <v>0</v>
      </c>
      <c r="H89" s="96">
        <f>H90</f>
        <v>6344.99</v>
      </c>
      <c r="I89" s="96">
        <f t="shared" ref="I89:J89" si="65">I90</f>
        <v>0</v>
      </c>
      <c r="J89" s="96">
        <f t="shared" si="65"/>
        <v>0</v>
      </c>
    </row>
    <row r="90" spans="1:10" ht="15" customHeight="1" x14ac:dyDescent="0.25">
      <c r="A90" s="63">
        <v>3</v>
      </c>
      <c r="B90" s="64"/>
      <c r="C90" s="65"/>
      <c r="D90" s="65" t="s">
        <v>17</v>
      </c>
      <c r="E90" s="105">
        <v>0</v>
      </c>
      <c r="F90" s="72">
        <v>0</v>
      </c>
      <c r="G90" s="72">
        <v>0</v>
      </c>
      <c r="H90" s="72">
        <f>H91+H92</f>
        <v>6344.99</v>
      </c>
      <c r="I90" s="72">
        <f t="shared" ref="I90:J90" si="66">I91+I92</f>
        <v>0</v>
      </c>
      <c r="J90" s="72">
        <f t="shared" si="66"/>
        <v>0</v>
      </c>
    </row>
    <row r="91" spans="1:10" ht="15" customHeight="1" x14ac:dyDescent="0.25">
      <c r="A91" s="63">
        <v>31</v>
      </c>
      <c r="B91" s="64"/>
      <c r="C91" s="65"/>
      <c r="D91" s="65" t="s">
        <v>18</v>
      </c>
      <c r="E91" s="90"/>
      <c r="F91" s="72"/>
      <c r="G91" s="72"/>
      <c r="H91" s="72">
        <v>6344.99</v>
      </c>
      <c r="I91" s="72"/>
      <c r="J91" s="73"/>
    </row>
    <row r="92" spans="1:10" ht="15" customHeight="1" x14ac:dyDescent="0.25">
      <c r="A92" s="63">
        <v>32</v>
      </c>
      <c r="B92" s="64"/>
      <c r="C92" s="65"/>
      <c r="D92" s="65" t="s">
        <v>31</v>
      </c>
      <c r="E92" s="90"/>
      <c r="F92" s="72"/>
      <c r="G92" s="72"/>
      <c r="H92" s="72">
        <v>0</v>
      </c>
      <c r="I92" s="72"/>
      <c r="J92" s="73"/>
    </row>
    <row r="93" spans="1:10" ht="15" customHeight="1" x14ac:dyDescent="0.25">
      <c r="A93" s="180" t="s">
        <v>131</v>
      </c>
      <c r="B93" s="181"/>
      <c r="C93" s="182"/>
      <c r="D93" s="99" t="s">
        <v>132</v>
      </c>
      <c r="E93" s="96">
        <f t="shared" ref="E93:G93" si="67">E94</f>
        <v>0</v>
      </c>
      <c r="F93" s="96">
        <f t="shared" si="67"/>
        <v>0</v>
      </c>
      <c r="G93" s="96">
        <f t="shared" si="67"/>
        <v>0</v>
      </c>
      <c r="H93" s="96">
        <f>H94</f>
        <v>9025.6200000000008</v>
      </c>
      <c r="I93" s="96">
        <f t="shared" ref="I93:J93" si="68">I94</f>
        <v>0</v>
      </c>
      <c r="J93" s="96">
        <f t="shared" si="68"/>
        <v>0</v>
      </c>
    </row>
    <row r="94" spans="1:10" ht="15" customHeight="1" x14ac:dyDescent="0.25">
      <c r="A94" s="63">
        <v>3</v>
      </c>
      <c r="B94" s="64"/>
      <c r="C94" s="65"/>
      <c r="D94" s="65" t="s">
        <v>17</v>
      </c>
      <c r="E94" s="72">
        <f t="shared" ref="E94:G94" si="69">E95+E96</f>
        <v>0</v>
      </c>
      <c r="F94" s="72">
        <f t="shared" si="69"/>
        <v>0</v>
      </c>
      <c r="G94" s="72">
        <f t="shared" si="69"/>
        <v>0</v>
      </c>
      <c r="H94" s="72">
        <f>H95+H96</f>
        <v>9025.6200000000008</v>
      </c>
      <c r="I94" s="72">
        <f t="shared" ref="I94:J94" si="70">I95+I96</f>
        <v>0</v>
      </c>
      <c r="J94" s="72">
        <f t="shared" si="70"/>
        <v>0</v>
      </c>
    </row>
    <row r="95" spans="1:10" x14ac:dyDescent="0.25">
      <c r="A95" s="63">
        <v>31</v>
      </c>
      <c r="B95" s="64"/>
      <c r="C95" s="65"/>
      <c r="D95" s="65" t="s">
        <v>18</v>
      </c>
      <c r="E95" s="90"/>
      <c r="F95" s="72"/>
      <c r="G95" s="72"/>
      <c r="H95" s="72">
        <v>9025.6200000000008</v>
      </c>
      <c r="I95" s="72"/>
      <c r="J95" s="73"/>
    </row>
    <row r="96" spans="1:10" x14ac:dyDescent="0.25">
      <c r="A96" s="63">
        <v>32</v>
      </c>
      <c r="B96" s="64"/>
      <c r="C96" s="65"/>
      <c r="D96" s="65" t="s">
        <v>31</v>
      </c>
      <c r="E96" s="90"/>
      <c r="F96" s="72"/>
      <c r="G96" s="72"/>
      <c r="H96" s="72">
        <v>0</v>
      </c>
      <c r="I96" s="72"/>
      <c r="J96" s="73"/>
    </row>
    <row r="97" spans="1:10" ht="25.5" customHeight="1" x14ac:dyDescent="0.25">
      <c r="A97" s="183" t="s">
        <v>171</v>
      </c>
      <c r="B97" s="184"/>
      <c r="C97" s="185"/>
      <c r="D97" s="92" t="s">
        <v>134</v>
      </c>
      <c r="E97" s="94">
        <f t="shared" ref="E97:F97" si="71">E98</f>
        <v>0</v>
      </c>
      <c r="F97" s="94">
        <f t="shared" si="71"/>
        <v>0</v>
      </c>
      <c r="G97" s="94">
        <f>G98</f>
        <v>1327.23</v>
      </c>
      <c r="H97" s="94">
        <f t="shared" ref="H97:J97" si="72">H98</f>
        <v>0</v>
      </c>
      <c r="I97" s="94">
        <f t="shared" si="72"/>
        <v>0</v>
      </c>
      <c r="J97" s="94">
        <f t="shared" si="72"/>
        <v>0</v>
      </c>
    </row>
    <row r="98" spans="1:10" s="42" customFormat="1" x14ac:dyDescent="0.25">
      <c r="A98" s="180" t="s">
        <v>124</v>
      </c>
      <c r="B98" s="181"/>
      <c r="C98" s="182"/>
      <c r="D98" s="99" t="s">
        <v>125</v>
      </c>
      <c r="E98" s="100">
        <f t="shared" ref="E98:F98" si="73">E100</f>
        <v>0</v>
      </c>
      <c r="F98" s="100">
        <f t="shared" si="73"/>
        <v>0</v>
      </c>
      <c r="G98" s="100">
        <f>G100</f>
        <v>1327.23</v>
      </c>
      <c r="H98" s="100">
        <f t="shared" ref="H98:J98" si="74">H100</f>
        <v>0</v>
      </c>
      <c r="I98" s="100">
        <f t="shared" si="74"/>
        <v>0</v>
      </c>
      <c r="J98" s="100">
        <f t="shared" si="74"/>
        <v>0</v>
      </c>
    </row>
    <row r="99" spans="1:10" x14ac:dyDescent="0.25">
      <c r="A99" s="63">
        <v>3</v>
      </c>
      <c r="B99" s="64"/>
      <c r="C99" s="65"/>
      <c r="D99" s="65" t="s">
        <v>17</v>
      </c>
      <c r="E99" s="72">
        <f t="shared" ref="E99:F99" si="75">E100</f>
        <v>0</v>
      </c>
      <c r="F99" s="72">
        <f t="shared" si="75"/>
        <v>0</v>
      </c>
      <c r="G99" s="72">
        <f>G100</f>
        <v>1327.23</v>
      </c>
      <c r="H99" s="72">
        <f t="shared" ref="H99:J99" si="76">H100</f>
        <v>0</v>
      </c>
      <c r="I99" s="72">
        <f t="shared" si="76"/>
        <v>0</v>
      </c>
      <c r="J99" s="72">
        <f t="shared" si="76"/>
        <v>0</v>
      </c>
    </row>
    <row r="100" spans="1:10" x14ac:dyDescent="0.25">
      <c r="A100" s="63">
        <v>32</v>
      </c>
      <c r="B100" s="64"/>
      <c r="C100" s="65"/>
      <c r="D100" s="65" t="s">
        <v>31</v>
      </c>
      <c r="E100" s="105">
        <v>0</v>
      </c>
      <c r="F100" s="72">
        <v>0</v>
      </c>
      <c r="G100" s="72">
        <v>1327.23</v>
      </c>
      <c r="H100" s="72">
        <v>0</v>
      </c>
      <c r="I100" s="72">
        <v>0</v>
      </c>
      <c r="J100" s="73">
        <v>0</v>
      </c>
    </row>
    <row r="101" spans="1:10" ht="25.5" x14ac:dyDescent="0.25">
      <c r="A101" s="186" t="s">
        <v>135</v>
      </c>
      <c r="B101" s="187"/>
      <c r="C101" s="188"/>
      <c r="D101" s="91" t="s">
        <v>136</v>
      </c>
      <c r="E101" s="106">
        <f>E102+E119+E149+E153+E159</f>
        <v>2310463.0300000003</v>
      </c>
      <c r="F101" s="106">
        <f>F102+F119+F153+F159</f>
        <v>2280194.7199999997</v>
      </c>
      <c r="G101" s="106">
        <f>G102+G119+G153+G159</f>
        <v>2524776.04</v>
      </c>
      <c r="H101" s="106">
        <f>H102+H119+H153+H159</f>
        <v>2405996.0100000002</v>
      </c>
      <c r="I101" s="106">
        <f>I102+I119+I153+I159</f>
        <v>2422933.81</v>
      </c>
      <c r="J101" s="106">
        <f>J102+J119+J153+J159</f>
        <v>2438871.7800000003</v>
      </c>
    </row>
    <row r="102" spans="1:10" x14ac:dyDescent="0.25">
      <c r="A102" s="177" t="s">
        <v>137</v>
      </c>
      <c r="B102" s="178"/>
      <c r="C102" s="179"/>
      <c r="D102" s="92" t="s">
        <v>138</v>
      </c>
      <c r="E102" s="94">
        <f>E103+E108+E111+E115</f>
        <v>2131612.9699999997</v>
      </c>
      <c r="F102" s="94">
        <f>F103+F108+F111+F115</f>
        <v>2130011.29</v>
      </c>
      <c r="G102" s="94">
        <f t="shared" ref="G102:J102" si="77">G103+G108+G111+G115</f>
        <v>2402183.88</v>
      </c>
      <c r="H102" s="94">
        <f t="shared" si="77"/>
        <v>2282951.83</v>
      </c>
      <c r="I102" s="94">
        <f t="shared" si="77"/>
        <v>2300509.08</v>
      </c>
      <c r="J102" s="94">
        <f t="shared" si="77"/>
        <v>2316447.0500000003</v>
      </c>
    </row>
    <row r="103" spans="1:10" x14ac:dyDescent="0.25">
      <c r="A103" s="180" t="s">
        <v>139</v>
      </c>
      <c r="B103" s="181"/>
      <c r="C103" s="182"/>
      <c r="D103" s="99" t="s">
        <v>56</v>
      </c>
      <c r="E103" s="96">
        <f>E104</f>
        <v>3426.66</v>
      </c>
      <c r="F103" s="96">
        <f>F104</f>
        <v>2655.79</v>
      </c>
      <c r="G103" s="96">
        <f t="shared" ref="G103:J103" si="78">G104</f>
        <v>3325.79</v>
      </c>
      <c r="H103" s="96">
        <f t="shared" si="78"/>
        <v>263.13</v>
      </c>
      <c r="I103" s="96">
        <f t="shared" si="78"/>
        <v>263.13</v>
      </c>
      <c r="J103" s="96">
        <f t="shared" si="78"/>
        <v>263.13</v>
      </c>
    </row>
    <row r="104" spans="1:10" x14ac:dyDescent="0.25">
      <c r="A104" s="63">
        <v>3</v>
      </c>
      <c r="B104" s="64"/>
      <c r="C104" s="65"/>
      <c r="D104" s="65" t="s">
        <v>17</v>
      </c>
      <c r="E104" s="72">
        <f>E105+E106+E107</f>
        <v>3426.66</v>
      </c>
      <c r="F104" s="72">
        <f>F105+F106</f>
        <v>2655.79</v>
      </c>
      <c r="G104" s="72">
        <f t="shared" ref="G104:J104" si="79">G105+G106</f>
        <v>3325.79</v>
      </c>
      <c r="H104" s="72">
        <f t="shared" si="79"/>
        <v>263.13</v>
      </c>
      <c r="I104" s="72">
        <f t="shared" si="79"/>
        <v>263.13</v>
      </c>
      <c r="J104" s="72">
        <f t="shared" si="79"/>
        <v>263.13</v>
      </c>
    </row>
    <row r="105" spans="1:10" x14ac:dyDescent="0.25">
      <c r="A105" s="63">
        <v>31</v>
      </c>
      <c r="B105" s="64"/>
      <c r="C105" s="65"/>
      <c r="D105" s="65" t="s">
        <v>18</v>
      </c>
      <c r="E105" s="105">
        <v>37.159999999999997</v>
      </c>
      <c r="F105" s="72">
        <v>132.72</v>
      </c>
      <c r="G105" s="72">
        <v>132.72</v>
      </c>
      <c r="H105" s="72">
        <v>63.13</v>
      </c>
      <c r="I105" s="72">
        <v>63.13</v>
      </c>
      <c r="J105" s="73">
        <v>63.13</v>
      </c>
    </row>
    <row r="106" spans="1:10" x14ac:dyDescent="0.25">
      <c r="A106" s="63">
        <v>32</v>
      </c>
      <c r="B106" s="64"/>
      <c r="C106" s="65"/>
      <c r="D106" s="65" t="s">
        <v>31</v>
      </c>
      <c r="E106" s="105">
        <v>3381.69</v>
      </c>
      <c r="F106" s="72">
        <v>2523.0700000000002</v>
      </c>
      <c r="G106" s="72">
        <v>3193.07</v>
      </c>
      <c r="H106" s="72">
        <v>200</v>
      </c>
      <c r="I106" s="72">
        <v>200</v>
      </c>
      <c r="J106" s="73">
        <v>200</v>
      </c>
    </row>
    <row r="107" spans="1:10" x14ac:dyDescent="0.25">
      <c r="A107" s="80">
        <v>34</v>
      </c>
      <c r="B107" s="81"/>
      <c r="C107" s="82"/>
      <c r="D107" s="82" t="s">
        <v>67</v>
      </c>
      <c r="E107" s="105">
        <v>7.81</v>
      </c>
      <c r="F107" s="72"/>
      <c r="G107" s="72"/>
      <c r="H107" s="72"/>
      <c r="I107" s="72"/>
      <c r="J107" s="73"/>
    </row>
    <row r="108" spans="1:10" s="42" customFormat="1" ht="30.75" customHeight="1" x14ac:dyDescent="0.25">
      <c r="A108" s="180" t="s">
        <v>140</v>
      </c>
      <c r="B108" s="181"/>
      <c r="C108" s="182"/>
      <c r="D108" s="99" t="s">
        <v>141</v>
      </c>
      <c r="E108" s="100">
        <f t="shared" ref="E108:F108" si="80">E110</f>
        <v>0</v>
      </c>
      <c r="F108" s="100">
        <f t="shared" si="80"/>
        <v>0</v>
      </c>
      <c r="G108" s="100">
        <f>G110</f>
        <v>809.43</v>
      </c>
      <c r="H108" s="100">
        <f t="shared" ref="H108:J108" si="81">H110</f>
        <v>0</v>
      </c>
      <c r="I108" s="100">
        <f t="shared" si="81"/>
        <v>0</v>
      </c>
      <c r="J108" s="100">
        <f t="shared" si="81"/>
        <v>0</v>
      </c>
    </row>
    <row r="109" spans="1:10" x14ac:dyDescent="0.25">
      <c r="A109" s="63">
        <v>3</v>
      </c>
      <c r="B109" s="64"/>
      <c r="C109" s="65"/>
      <c r="D109" s="65" t="s">
        <v>17</v>
      </c>
      <c r="E109" s="72">
        <f t="shared" ref="E109:F109" si="82">E110</f>
        <v>0</v>
      </c>
      <c r="F109" s="72">
        <f t="shared" si="82"/>
        <v>0</v>
      </c>
      <c r="G109" s="72">
        <f>G110</f>
        <v>809.43</v>
      </c>
      <c r="H109" s="72">
        <f t="shared" ref="H109:J109" si="83">H110</f>
        <v>0</v>
      </c>
      <c r="I109" s="72">
        <f t="shared" si="83"/>
        <v>0</v>
      </c>
      <c r="J109" s="72">
        <f t="shared" si="83"/>
        <v>0</v>
      </c>
    </row>
    <row r="110" spans="1:10" x14ac:dyDescent="0.25">
      <c r="A110" s="63">
        <v>32</v>
      </c>
      <c r="B110" s="64"/>
      <c r="C110" s="65"/>
      <c r="D110" s="65" t="s">
        <v>31</v>
      </c>
      <c r="E110" s="90"/>
      <c r="F110" s="72"/>
      <c r="G110" s="72">
        <v>809.43</v>
      </c>
      <c r="H110" s="72">
        <v>0</v>
      </c>
      <c r="I110" s="72">
        <v>0</v>
      </c>
      <c r="J110" s="73">
        <v>0</v>
      </c>
    </row>
    <row r="111" spans="1:10" s="42" customFormat="1" ht="25.5" x14ac:dyDescent="0.25">
      <c r="A111" s="180" t="s">
        <v>142</v>
      </c>
      <c r="B111" s="181"/>
      <c r="C111" s="182"/>
      <c r="D111" s="99" t="s">
        <v>143</v>
      </c>
      <c r="E111" s="100">
        <f t="shared" ref="E111:F111" si="84">E112</f>
        <v>153395.43000000002</v>
      </c>
      <c r="F111" s="100">
        <f t="shared" si="84"/>
        <v>158911.32</v>
      </c>
      <c r="G111" s="100">
        <f>G112</f>
        <v>168639.01</v>
      </c>
      <c r="H111" s="100">
        <f t="shared" ref="H111:J111" si="85">H112</f>
        <v>168639.01</v>
      </c>
      <c r="I111" s="100">
        <f t="shared" si="85"/>
        <v>168639.01</v>
      </c>
      <c r="J111" s="100">
        <f t="shared" si="85"/>
        <v>168639.01</v>
      </c>
    </row>
    <row r="112" spans="1:10" x14ac:dyDescent="0.25">
      <c r="A112" s="63">
        <v>3</v>
      </c>
      <c r="B112" s="64"/>
      <c r="C112" s="65"/>
      <c r="D112" s="65" t="s">
        <v>17</v>
      </c>
      <c r="E112" s="72">
        <f t="shared" ref="E112:F112" si="86">E113+E114</f>
        <v>153395.43000000002</v>
      </c>
      <c r="F112" s="72">
        <f t="shared" si="86"/>
        <v>158911.32</v>
      </c>
      <c r="G112" s="72">
        <f>G113+G114</f>
        <v>168639.01</v>
      </c>
      <c r="H112" s="72">
        <f t="shared" ref="H112:J112" si="87">H113+H114</f>
        <v>168639.01</v>
      </c>
      <c r="I112" s="72">
        <f t="shared" si="87"/>
        <v>168639.01</v>
      </c>
      <c r="J112" s="72">
        <f t="shared" si="87"/>
        <v>168639.01</v>
      </c>
    </row>
    <row r="113" spans="1:10" x14ac:dyDescent="0.25">
      <c r="A113" s="63">
        <v>32</v>
      </c>
      <c r="B113" s="64"/>
      <c r="C113" s="65"/>
      <c r="D113" s="65" t="s">
        <v>31</v>
      </c>
      <c r="E113" s="105">
        <v>152865.51</v>
      </c>
      <c r="F113" s="72">
        <v>157849.54</v>
      </c>
      <c r="G113" s="72">
        <v>167577.23000000001</v>
      </c>
      <c r="H113" s="72">
        <v>167939.01</v>
      </c>
      <c r="I113" s="72">
        <v>167939.01</v>
      </c>
      <c r="J113" s="72">
        <v>167939.01</v>
      </c>
    </row>
    <row r="114" spans="1:10" x14ac:dyDescent="0.25">
      <c r="A114" s="63">
        <v>34</v>
      </c>
      <c r="B114" s="64"/>
      <c r="C114" s="65"/>
      <c r="D114" s="65" t="s">
        <v>67</v>
      </c>
      <c r="E114" s="105">
        <v>529.91999999999996</v>
      </c>
      <c r="F114" s="72">
        <v>1061.78</v>
      </c>
      <c r="G114" s="72">
        <v>1061.78</v>
      </c>
      <c r="H114" s="72">
        <v>700</v>
      </c>
      <c r="I114" s="72">
        <v>700</v>
      </c>
      <c r="J114" s="72">
        <v>700</v>
      </c>
    </row>
    <row r="115" spans="1:10" x14ac:dyDescent="0.25">
      <c r="A115" s="180" t="s">
        <v>144</v>
      </c>
      <c r="B115" s="181"/>
      <c r="C115" s="182"/>
      <c r="D115" s="99" t="s">
        <v>116</v>
      </c>
      <c r="E115" s="96">
        <f>E116</f>
        <v>1974790.88</v>
      </c>
      <c r="F115" s="96">
        <f>F116</f>
        <v>1968444.1800000002</v>
      </c>
      <c r="G115" s="96">
        <f t="shared" ref="G115:J115" si="88">G116</f>
        <v>2229409.65</v>
      </c>
      <c r="H115" s="96">
        <f t="shared" si="88"/>
        <v>2114049.69</v>
      </c>
      <c r="I115" s="96">
        <f t="shared" si="88"/>
        <v>2131606.94</v>
      </c>
      <c r="J115" s="96">
        <f t="shared" si="88"/>
        <v>2147544.91</v>
      </c>
    </row>
    <row r="116" spans="1:10" x14ac:dyDescent="0.25">
      <c r="A116" s="63">
        <v>3</v>
      </c>
      <c r="B116" s="64"/>
      <c r="C116" s="65"/>
      <c r="D116" s="65" t="s">
        <v>17</v>
      </c>
      <c r="E116" s="72">
        <f>E117+E118</f>
        <v>1974790.88</v>
      </c>
      <c r="F116" s="72">
        <f>F117+F118</f>
        <v>1968444.1800000002</v>
      </c>
      <c r="G116" s="72">
        <f t="shared" ref="G116:J116" si="89">G117+G118</f>
        <v>2229409.65</v>
      </c>
      <c r="H116" s="72">
        <f t="shared" si="89"/>
        <v>2114049.69</v>
      </c>
      <c r="I116" s="72">
        <f t="shared" si="89"/>
        <v>2131606.94</v>
      </c>
      <c r="J116" s="72">
        <f t="shared" si="89"/>
        <v>2147544.91</v>
      </c>
    </row>
    <row r="117" spans="1:10" x14ac:dyDescent="0.25">
      <c r="A117" s="63">
        <v>31</v>
      </c>
      <c r="B117" s="64"/>
      <c r="C117" s="65"/>
      <c r="D117" s="65" t="s">
        <v>18</v>
      </c>
      <c r="E117" s="105">
        <v>1884439.89</v>
      </c>
      <c r="F117" s="72">
        <v>1848661.85</v>
      </c>
      <c r="G117" s="72">
        <v>2109253.58</v>
      </c>
      <c r="H117" s="72">
        <v>1989041.69</v>
      </c>
      <c r="I117" s="72">
        <v>2006598.94</v>
      </c>
      <c r="J117" s="73">
        <v>2022536.91</v>
      </c>
    </row>
    <row r="118" spans="1:10" x14ac:dyDescent="0.25">
      <c r="A118" s="63">
        <v>32</v>
      </c>
      <c r="B118" s="64"/>
      <c r="C118" s="65"/>
      <c r="D118" s="65" t="s">
        <v>31</v>
      </c>
      <c r="E118" s="105">
        <v>90350.99</v>
      </c>
      <c r="F118" s="72">
        <v>119782.33</v>
      </c>
      <c r="G118" s="72">
        <v>120156.07</v>
      </c>
      <c r="H118" s="72">
        <v>125008</v>
      </c>
      <c r="I118" s="72">
        <v>125008</v>
      </c>
      <c r="J118" s="73">
        <v>125008</v>
      </c>
    </row>
    <row r="119" spans="1:10" ht="38.25" x14ac:dyDescent="0.25">
      <c r="A119" s="177" t="s">
        <v>145</v>
      </c>
      <c r="B119" s="178"/>
      <c r="C119" s="179"/>
      <c r="D119" s="92" t="s">
        <v>146</v>
      </c>
      <c r="E119" s="94">
        <f>E120+E126+E131+E134+E137+E140+E143+E146</f>
        <v>63053.64</v>
      </c>
      <c r="F119" s="94">
        <f>F126+F131+F137+F140+F143</f>
        <v>36719.360000000001</v>
      </c>
      <c r="G119" s="94">
        <f>G126+G131+G137+G140+G143</f>
        <v>7617.43</v>
      </c>
      <c r="H119" s="94">
        <f>H126+H131+H137+H140+H143</f>
        <v>7450</v>
      </c>
      <c r="I119" s="94">
        <f t="shared" ref="I119:J119" si="90">I126+I131+I137+I140+I143</f>
        <v>7450</v>
      </c>
      <c r="J119" s="94">
        <f t="shared" si="90"/>
        <v>7450</v>
      </c>
    </row>
    <row r="120" spans="1:10" ht="15" customHeight="1" x14ac:dyDescent="0.25">
      <c r="A120" s="180" t="s">
        <v>176</v>
      </c>
      <c r="B120" s="181"/>
      <c r="C120" s="182"/>
      <c r="D120" s="99" t="s">
        <v>13</v>
      </c>
      <c r="E120" s="123">
        <f>E121+E123</f>
        <v>13684.09</v>
      </c>
      <c r="F120" s="123">
        <f t="shared" ref="F120:I120" si="91">F121+F123</f>
        <v>0</v>
      </c>
      <c r="G120" s="123">
        <f t="shared" si="91"/>
        <v>0</v>
      </c>
      <c r="H120" s="123">
        <f t="shared" si="91"/>
        <v>0</v>
      </c>
      <c r="I120" s="123">
        <f t="shared" si="91"/>
        <v>0</v>
      </c>
      <c r="J120" s="123">
        <f>J121+J123</f>
        <v>0</v>
      </c>
    </row>
    <row r="121" spans="1:10" x14ac:dyDescent="0.25">
      <c r="A121" s="80">
        <v>3</v>
      </c>
      <c r="B121" s="81"/>
      <c r="C121" s="82"/>
      <c r="D121" s="82" t="s">
        <v>17</v>
      </c>
      <c r="E121" s="124">
        <f>E122</f>
        <v>11390.14</v>
      </c>
      <c r="F121" s="122"/>
      <c r="G121" s="122"/>
      <c r="H121" s="122"/>
      <c r="I121" s="122"/>
      <c r="J121" s="122"/>
    </row>
    <row r="122" spans="1:10" x14ac:dyDescent="0.25">
      <c r="A122" s="80">
        <v>32</v>
      </c>
      <c r="B122" s="81"/>
      <c r="C122" s="82"/>
      <c r="D122" s="82" t="s">
        <v>31</v>
      </c>
      <c r="E122" s="124">
        <v>11390.14</v>
      </c>
      <c r="F122" s="122"/>
      <c r="G122" s="122"/>
      <c r="H122" s="122"/>
      <c r="I122" s="122"/>
      <c r="J122" s="122"/>
    </row>
    <row r="123" spans="1:10" ht="25.5" x14ac:dyDescent="0.25">
      <c r="A123" s="80">
        <v>4</v>
      </c>
      <c r="B123" s="81"/>
      <c r="C123" s="82"/>
      <c r="D123" s="82" t="s">
        <v>19</v>
      </c>
      <c r="E123" s="124">
        <f>E124+E125</f>
        <v>2293.9499999999998</v>
      </c>
      <c r="F123" s="122"/>
      <c r="G123" s="122"/>
      <c r="H123" s="122"/>
      <c r="I123" s="122"/>
      <c r="J123" s="122"/>
    </row>
    <row r="124" spans="1:10" ht="25.5" x14ac:dyDescent="0.25">
      <c r="A124" s="80">
        <v>42</v>
      </c>
      <c r="B124" s="81"/>
      <c r="C124" s="82"/>
      <c r="D124" s="82" t="s">
        <v>41</v>
      </c>
      <c r="E124" s="124">
        <v>1516.86</v>
      </c>
      <c r="F124" s="122"/>
      <c r="G124" s="122"/>
      <c r="H124" s="122"/>
      <c r="I124" s="122"/>
      <c r="J124" s="122"/>
    </row>
    <row r="125" spans="1:10" ht="25.5" x14ac:dyDescent="0.25">
      <c r="A125" s="80">
        <v>45</v>
      </c>
      <c r="B125" s="81"/>
      <c r="C125" s="82"/>
      <c r="D125" s="82" t="s">
        <v>177</v>
      </c>
      <c r="E125" s="124">
        <v>777.09</v>
      </c>
      <c r="F125" s="122"/>
      <c r="G125" s="122"/>
      <c r="H125" s="122"/>
      <c r="I125" s="122"/>
      <c r="J125" s="122"/>
    </row>
    <row r="126" spans="1:10" ht="15" customHeight="1" x14ac:dyDescent="0.25">
      <c r="A126" s="180" t="s">
        <v>139</v>
      </c>
      <c r="B126" s="181"/>
      <c r="C126" s="182"/>
      <c r="D126" s="99" t="s">
        <v>56</v>
      </c>
      <c r="E126" s="120">
        <f>E127+E129</f>
        <v>2100.39</v>
      </c>
      <c r="F126" s="96">
        <f>F127+F129</f>
        <v>3538.66</v>
      </c>
      <c r="G126" s="96">
        <f t="shared" ref="G126:J126" si="92">G127+G129</f>
        <v>2868.66</v>
      </c>
      <c r="H126" s="96">
        <f t="shared" si="92"/>
        <v>6000</v>
      </c>
      <c r="I126" s="96">
        <f t="shared" si="92"/>
        <v>6000</v>
      </c>
      <c r="J126" s="96">
        <f t="shared" si="92"/>
        <v>6000</v>
      </c>
    </row>
    <row r="127" spans="1:10" x14ac:dyDescent="0.25">
      <c r="A127" s="63">
        <v>3</v>
      </c>
      <c r="B127" s="64"/>
      <c r="C127" s="65"/>
      <c r="D127" s="65" t="s">
        <v>17</v>
      </c>
      <c r="E127" s="90"/>
      <c r="F127" s="72">
        <f>F128</f>
        <v>1327.23</v>
      </c>
      <c r="G127" s="72">
        <f t="shared" ref="G127:I127" si="93">G128</f>
        <v>657.23</v>
      </c>
      <c r="H127" s="72">
        <f t="shared" si="93"/>
        <v>5500</v>
      </c>
      <c r="I127" s="72">
        <f t="shared" si="93"/>
        <v>5500</v>
      </c>
      <c r="J127" s="72">
        <f>J128</f>
        <v>5500</v>
      </c>
    </row>
    <row r="128" spans="1:10" x14ac:dyDescent="0.25">
      <c r="A128" s="63">
        <v>32</v>
      </c>
      <c r="B128" s="64"/>
      <c r="C128" s="65"/>
      <c r="D128" s="65" t="s">
        <v>31</v>
      </c>
      <c r="E128" s="90"/>
      <c r="F128" s="72">
        <v>1327.23</v>
      </c>
      <c r="G128" s="72">
        <v>657.23</v>
      </c>
      <c r="H128" s="72">
        <v>5500</v>
      </c>
      <c r="I128" s="72">
        <v>5500</v>
      </c>
      <c r="J128" s="73">
        <v>5500</v>
      </c>
    </row>
    <row r="129" spans="1:10" ht="25.5" x14ac:dyDescent="0.25">
      <c r="A129" s="63">
        <v>4</v>
      </c>
      <c r="B129" s="64"/>
      <c r="C129" s="65"/>
      <c r="D129" s="65" t="s">
        <v>19</v>
      </c>
      <c r="E129" s="105">
        <f>E130</f>
        <v>2100.39</v>
      </c>
      <c r="F129" s="72">
        <f>F130</f>
        <v>2211.4299999999998</v>
      </c>
      <c r="G129" s="72">
        <f t="shared" ref="G129:J129" si="94">G130</f>
        <v>2211.4299999999998</v>
      </c>
      <c r="H129" s="72">
        <f t="shared" si="94"/>
        <v>500</v>
      </c>
      <c r="I129" s="72">
        <f t="shared" si="94"/>
        <v>500</v>
      </c>
      <c r="J129" s="72">
        <f t="shared" si="94"/>
        <v>500</v>
      </c>
    </row>
    <row r="130" spans="1:10" ht="25.5" x14ac:dyDescent="0.25">
      <c r="A130" s="63">
        <v>42</v>
      </c>
      <c r="B130" s="64"/>
      <c r="C130" s="65"/>
      <c r="D130" s="65" t="s">
        <v>41</v>
      </c>
      <c r="E130" s="105">
        <v>2100.39</v>
      </c>
      <c r="F130" s="72">
        <v>2211.4299999999998</v>
      </c>
      <c r="G130" s="72">
        <v>2211.4299999999998</v>
      </c>
      <c r="H130" s="72">
        <v>500</v>
      </c>
      <c r="I130" s="72">
        <v>500</v>
      </c>
      <c r="J130" s="73">
        <v>500</v>
      </c>
    </row>
    <row r="131" spans="1:10" ht="25.5" x14ac:dyDescent="0.25">
      <c r="A131" s="180" t="s">
        <v>142</v>
      </c>
      <c r="B131" s="181"/>
      <c r="C131" s="182"/>
      <c r="D131" s="99" t="s">
        <v>143</v>
      </c>
      <c r="E131" s="96">
        <f t="shared" ref="E131:F132" si="95">E132</f>
        <v>5308.91</v>
      </c>
      <c r="F131" s="96">
        <f t="shared" si="95"/>
        <v>0</v>
      </c>
      <c r="G131" s="96">
        <f>G132</f>
        <v>4699</v>
      </c>
      <c r="H131" s="96">
        <f t="shared" ref="H131:J132" si="96">H132</f>
        <v>0</v>
      </c>
      <c r="I131" s="96">
        <f t="shared" si="96"/>
        <v>0</v>
      </c>
      <c r="J131" s="96">
        <f t="shared" si="96"/>
        <v>0</v>
      </c>
    </row>
    <row r="132" spans="1:10" x14ac:dyDescent="0.25">
      <c r="A132" s="63">
        <v>3</v>
      </c>
      <c r="B132" s="64"/>
      <c r="C132" s="65"/>
      <c r="D132" s="65" t="s">
        <v>17</v>
      </c>
      <c r="E132" s="72">
        <f t="shared" si="95"/>
        <v>5308.91</v>
      </c>
      <c r="F132" s="72">
        <f t="shared" si="95"/>
        <v>0</v>
      </c>
      <c r="G132" s="72">
        <f>G133</f>
        <v>4699</v>
      </c>
      <c r="H132" s="72">
        <f t="shared" si="96"/>
        <v>0</v>
      </c>
      <c r="I132" s="72">
        <f t="shared" si="96"/>
        <v>0</v>
      </c>
      <c r="J132" s="72">
        <f t="shared" si="96"/>
        <v>0</v>
      </c>
    </row>
    <row r="133" spans="1:10" x14ac:dyDescent="0.25">
      <c r="A133" s="63">
        <v>32</v>
      </c>
      <c r="B133" s="64"/>
      <c r="C133" s="65"/>
      <c r="D133" s="65" t="s">
        <v>31</v>
      </c>
      <c r="E133" s="105">
        <v>5308.91</v>
      </c>
      <c r="F133" s="72"/>
      <c r="G133" s="72">
        <v>4699</v>
      </c>
      <c r="H133" s="72">
        <v>0</v>
      </c>
      <c r="I133" s="72">
        <v>0</v>
      </c>
      <c r="J133" s="73">
        <v>0</v>
      </c>
    </row>
    <row r="134" spans="1:10" ht="40.5" customHeight="1" x14ac:dyDescent="0.25">
      <c r="A134" s="180" t="s">
        <v>172</v>
      </c>
      <c r="B134" s="181"/>
      <c r="C134" s="182"/>
      <c r="D134" s="99" t="s">
        <v>173</v>
      </c>
      <c r="E134" s="120">
        <f>E135</f>
        <v>1476.54</v>
      </c>
      <c r="F134" s="96"/>
      <c r="G134" s="96"/>
      <c r="H134" s="96"/>
      <c r="I134" s="96"/>
      <c r="J134" s="121"/>
    </row>
    <row r="135" spans="1:10" ht="25.5" x14ac:dyDescent="0.25">
      <c r="A135" s="80">
        <v>4</v>
      </c>
      <c r="B135" s="81"/>
      <c r="C135" s="82"/>
      <c r="D135" s="82" t="s">
        <v>19</v>
      </c>
      <c r="E135" s="105">
        <f>E136</f>
        <v>1476.54</v>
      </c>
      <c r="F135" s="72"/>
      <c r="G135" s="72"/>
      <c r="H135" s="72"/>
      <c r="I135" s="72"/>
      <c r="J135" s="73"/>
    </row>
    <row r="136" spans="1:10" ht="25.5" x14ac:dyDescent="0.25">
      <c r="A136" s="80">
        <v>42</v>
      </c>
      <c r="B136" s="81"/>
      <c r="C136" s="82"/>
      <c r="D136" s="82" t="s">
        <v>41</v>
      </c>
      <c r="E136" s="105">
        <v>1476.54</v>
      </c>
      <c r="F136" s="72"/>
      <c r="G136" s="72"/>
      <c r="H136" s="72"/>
      <c r="I136" s="72"/>
      <c r="J136" s="73"/>
    </row>
    <row r="137" spans="1:10" ht="25.5" customHeight="1" x14ac:dyDescent="0.25">
      <c r="A137" s="180" t="s">
        <v>160</v>
      </c>
      <c r="B137" s="181"/>
      <c r="C137" s="182"/>
      <c r="D137" s="99" t="s">
        <v>161</v>
      </c>
      <c r="E137" s="96">
        <f t="shared" ref="E137:G137" si="97">E138</f>
        <v>82.12</v>
      </c>
      <c r="F137" s="96">
        <f t="shared" si="97"/>
        <v>0</v>
      </c>
      <c r="G137" s="96">
        <f t="shared" si="97"/>
        <v>0</v>
      </c>
      <c r="H137" s="96">
        <f>H138</f>
        <v>500</v>
      </c>
      <c r="I137" s="96">
        <f t="shared" ref="I137:J137" si="98">I138</f>
        <v>500</v>
      </c>
      <c r="J137" s="96">
        <f t="shared" si="98"/>
        <v>500</v>
      </c>
    </row>
    <row r="138" spans="1:10" x14ac:dyDescent="0.25">
      <c r="A138" s="63">
        <v>3</v>
      </c>
      <c r="B138" s="64"/>
      <c r="C138" s="65"/>
      <c r="D138" s="65" t="s">
        <v>17</v>
      </c>
      <c r="E138" s="72">
        <f t="shared" ref="E138:G138" si="99">E139</f>
        <v>82.12</v>
      </c>
      <c r="F138" s="72">
        <f t="shared" si="99"/>
        <v>0</v>
      </c>
      <c r="G138" s="72">
        <f t="shared" si="99"/>
        <v>0</v>
      </c>
      <c r="H138" s="72">
        <f>H139</f>
        <v>500</v>
      </c>
      <c r="I138" s="72">
        <f t="shared" ref="I138:J138" si="100">I139</f>
        <v>500</v>
      </c>
      <c r="J138" s="72">
        <f t="shared" si="100"/>
        <v>500</v>
      </c>
    </row>
    <row r="139" spans="1:10" x14ac:dyDescent="0.25">
      <c r="A139" s="63">
        <v>32</v>
      </c>
      <c r="B139" s="64"/>
      <c r="C139" s="65"/>
      <c r="D139" s="65" t="s">
        <v>31</v>
      </c>
      <c r="E139" s="105">
        <v>82.12</v>
      </c>
      <c r="F139" s="72"/>
      <c r="G139" s="72"/>
      <c r="H139" s="72">
        <v>500</v>
      </c>
      <c r="I139" s="72">
        <v>500</v>
      </c>
      <c r="J139" s="73">
        <v>500</v>
      </c>
    </row>
    <row r="140" spans="1:10" ht="25.5" x14ac:dyDescent="0.25">
      <c r="A140" s="180" t="s">
        <v>147</v>
      </c>
      <c r="B140" s="181"/>
      <c r="C140" s="182"/>
      <c r="D140" s="99" t="s">
        <v>148</v>
      </c>
      <c r="E140" s="96">
        <f t="shared" ref="E140:F140" si="101">E141</f>
        <v>0</v>
      </c>
      <c r="F140" s="96">
        <f t="shared" si="101"/>
        <v>0</v>
      </c>
      <c r="G140" s="96">
        <f>G141</f>
        <v>49.77</v>
      </c>
      <c r="H140" s="96">
        <f t="shared" ref="H140:I140" si="102">H141</f>
        <v>0</v>
      </c>
      <c r="I140" s="96">
        <f t="shared" si="102"/>
        <v>0</v>
      </c>
      <c r="J140" s="96">
        <f>J141</f>
        <v>0</v>
      </c>
    </row>
    <row r="141" spans="1:10" x14ac:dyDescent="0.25">
      <c r="A141" s="63">
        <v>3</v>
      </c>
      <c r="B141" s="64"/>
      <c r="C141" s="65"/>
      <c r="D141" s="65" t="s">
        <v>17</v>
      </c>
      <c r="E141" s="90"/>
      <c r="F141" s="72"/>
      <c r="G141" s="72">
        <f>G142</f>
        <v>49.77</v>
      </c>
      <c r="H141" s="72"/>
      <c r="I141" s="72"/>
      <c r="J141" s="73"/>
    </row>
    <row r="142" spans="1:10" x14ac:dyDescent="0.25">
      <c r="A142" s="63">
        <v>32</v>
      </c>
      <c r="B142" s="64"/>
      <c r="C142" s="65"/>
      <c r="D142" s="65" t="s">
        <v>31</v>
      </c>
      <c r="E142" s="105">
        <v>0</v>
      </c>
      <c r="F142" s="72">
        <v>0</v>
      </c>
      <c r="G142" s="72">
        <v>49.77</v>
      </c>
      <c r="H142" s="72">
        <v>0</v>
      </c>
      <c r="I142" s="72">
        <v>0</v>
      </c>
      <c r="J142" s="73">
        <v>0</v>
      </c>
    </row>
    <row r="143" spans="1:10" x14ac:dyDescent="0.25">
      <c r="A143" s="180" t="s">
        <v>149</v>
      </c>
      <c r="B143" s="181"/>
      <c r="C143" s="182"/>
      <c r="D143" s="99" t="s">
        <v>116</v>
      </c>
      <c r="E143" s="96">
        <f t="shared" ref="E143:G144" si="103">E144</f>
        <v>35445.75</v>
      </c>
      <c r="F143" s="96">
        <f t="shared" si="103"/>
        <v>33180.699999999997</v>
      </c>
      <c r="G143" s="96">
        <f t="shared" si="103"/>
        <v>0</v>
      </c>
      <c r="H143" s="96">
        <f>H144</f>
        <v>950</v>
      </c>
      <c r="I143" s="96">
        <f t="shared" ref="I143:J143" si="104">I144</f>
        <v>950</v>
      </c>
      <c r="J143" s="96">
        <f t="shared" si="104"/>
        <v>950</v>
      </c>
    </row>
    <row r="144" spans="1:10" ht="25.5" x14ac:dyDescent="0.25">
      <c r="A144" s="63">
        <v>4</v>
      </c>
      <c r="B144" s="64"/>
      <c r="C144" s="65"/>
      <c r="D144" s="65" t="s">
        <v>19</v>
      </c>
      <c r="E144" s="72">
        <f t="shared" si="103"/>
        <v>35445.75</v>
      </c>
      <c r="F144" s="72">
        <f t="shared" si="103"/>
        <v>33180.699999999997</v>
      </c>
      <c r="G144" s="72">
        <f t="shared" si="103"/>
        <v>0</v>
      </c>
      <c r="H144" s="72">
        <f>H145</f>
        <v>950</v>
      </c>
      <c r="I144" s="72">
        <f t="shared" ref="I144:J144" si="105">I145</f>
        <v>950</v>
      </c>
      <c r="J144" s="72">
        <f t="shared" si="105"/>
        <v>950</v>
      </c>
    </row>
    <row r="145" spans="1:10" ht="25.5" x14ac:dyDescent="0.25">
      <c r="A145" s="63">
        <v>42</v>
      </c>
      <c r="B145" s="64"/>
      <c r="C145" s="65"/>
      <c r="D145" s="65" t="s">
        <v>41</v>
      </c>
      <c r="E145" s="105">
        <v>35445.75</v>
      </c>
      <c r="F145" s="72">
        <v>33180.699999999997</v>
      </c>
      <c r="G145" s="72">
        <v>0</v>
      </c>
      <c r="H145" s="72">
        <v>950</v>
      </c>
      <c r="I145" s="72">
        <v>950</v>
      </c>
      <c r="J145" s="73">
        <v>950</v>
      </c>
    </row>
    <row r="146" spans="1:10" ht="15" customHeight="1" x14ac:dyDescent="0.25">
      <c r="A146" s="180" t="s">
        <v>174</v>
      </c>
      <c r="B146" s="181"/>
      <c r="C146" s="182"/>
      <c r="D146" s="99" t="s">
        <v>175</v>
      </c>
      <c r="E146" s="120">
        <f>E147</f>
        <v>4955.84</v>
      </c>
      <c r="F146" s="96"/>
      <c r="G146" s="96"/>
      <c r="H146" s="96"/>
      <c r="I146" s="96"/>
      <c r="J146" s="121"/>
    </row>
    <row r="147" spans="1:10" ht="25.5" x14ac:dyDescent="0.25">
      <c r="A147" s="80">
        <v>4</v>
      </c>
      <c r="B147" s="81"/>
      <c r="C147" s="82"/>
      <c r="D147" s="82" t="s">
        <v>19</v>
      </c>
      <c r="E147" s="105">
        <f>E148</f>
        <v>4955.84</v>
      </c>
      <c r="F147" s="72"/>
      <c r="G147" s="72"/>
      <c r="H147" s="72"/>
      <c r="I147" s="72"/>
      <c r="J147" s="73"/>
    </row>
    <row r="148" spans="1:10" ht="25.5" x14ac:dyDescent="0.25">
      <c r="A148" s="80">
        <v>42</v>
      </c>
      <c r="B148" s="81"/>
      <c r="C148" s="82"/>
      <c r="D148" s="82" t="s">
        <v>41</v>
      </c>
      <c r="E148" s="105">
        <v>4955.84</v>
      </c>
      <c r="F148" s="72"/>
      <c r="G148" s="72"/>
      <c r="H148" s="72"/>
      <c r="I148" s="72"/>
      <c r="J148" s="73"/>
    </row>
    <row r="149" spans="1:10" ht="25.5" customHeight="1" x14ac:dyDescent="0.25">
      <c r="A149" s="177" t="s">
        <v>179</v>
      </c>
      <c r="B149" s="178"/>
      <c r="C149" s="179"/>
      <c r="D149" s="92" t="s">
        <v>178</v>
      </c>
      <c r="E149" s="126">
        <f>E150</f>
        <v>283.10000000000002</v>
      </c>
      <c r="F149" s="93"/>
      <c r="G149" s="93"/>
      <c r="H149" s="93"/>
      <c r="I149" s="93"/>
      <c r="J149" s="98"/>
    </row>
    <row r="150" spans="1:10" x14ac:dyDescent="0.25">
      <c r="A150" s="198" t="s">
        <v>180</v>
      </c>
      <c r="B150" s="199"/>
      <c r="C150" s="200"/>
      <c r="D150" s="125" t="s">
        <v>181</v>
      </c>
      <c r="E150" s="120">
        <f>E151</f>
        <v>283.10000000000002</v>
      </c>
      <c r="F150" s="96"/>
      <c r="G150" s="96"/>
      <c r="H150" s="96"/>
      <c r="I150" s="96"/>
      <c r="J150" s="121"/>
    </row>
    <row r="151" spans="1:10" x14ac:dyDescent="0.25">
      <c r="A151" s="80">
        <v>3</v>
      </c>
      <c r="B151" s="81"/>
      <c r="C151" s="82"/>
      <c r="D151" s="82" t="s">
        <v>17</v>
      </c>
      <c r="E151" s="105">
        <f>E152</f>
        <v>283.10000000000002</v>
      </c>
      <c r="F151" s="72"/>
      <c r="G151" s="72"/>
      <c r="H151" s="72"/>
      <c r="I151" s="72"/>
      <c r="J151" s="73"/>
    </row>
    <row r="152" spans="1:10" x14ac:dyDescent="0.25">
      <c r="A152" s="80">
        <v>32</v>
      </c>
      <c r="B152" s="81"/>
      <c r="C152" s="82"/>
      <c r="D152" s="82" t="s">
        <v>31</v>
      </c>
      <c r="E152" s="105">
        <v>283.10000000000002</v>
      </c>
      <c r="F152" s="72"/>
      <c r="G152" s="72"/>
      <c r="H152" s="72"/>
      <c r="I152" s="72"/>
      <c r="J152" s="73"/>
    </row>
    <row r="153" spans="1:10" ht="25.5" customHeight="1" x14ac:dyDescent="0.25">
      <c r="A153" s="177" t="s">
        <v>162</v>
      </c>
      <c r="B153" s="178"/>
      <c r="C153" s="179"/>
      <c r="D153" s="92" t="s">
        <v>163</v>
      </c>
      <c r="E153" s="94">
        <f t="shared" ref="E153:G154" si="106">E154</f>
        <v>5731.7</v>
      </c>
      <c r="F153" s="94">
        <f t="shared" si="106"/>
        <v>0</v>
      </c>
      <c r="G153" s="94">
        <f t="shared" si="106"/>
        <v>0</v>
      </c>
      <c r="H153" s="94">
        <f>H154</f>
        <v>619.45000000000005</v>
      </c>
      <c r="I153" s="94">
        <f t="shared" ref="I153:J153" si="107">I154</f>
        <v>0</v>
      </c>
      <c r="J153" s="94">
        <f t="shared" si="107"/>
        <v>0</v>
      </c>
    </row>
    <row r="154" spans="1:10" ht="25.5" customHeight="1" x14ac:dyDescent="0.25">
      <c r="A154" s="180" t="s">
        <v>149</v>
      </c>
      <c r="B154" s="181"/>
      <c r="C154" s="182"/>
      <c r="D154" s="99" t="s">
        <v>116</v>
      </c>
      <c r="E154" s="100">
        <f t="shared" si="106"/>
        <v>5731.7</v>
      </c>
      <c r="F154" s="100">
        <f t="shared" si="106"/>
        <v>0</v>
      </c>
      <c r="G154" s="100">
        <f t="shared" si="106"/>
        <v>0</v>
      </c>
      <c r="H154" s="100">
        <f>H155</f>
        <v>619.45000000000005</v>
      </c>
      <c r="I154" s="100">
        <f t="shared" ref="I154:J154" si="108">I155</f>
        <v>0</v>
      </c>
      <c r="J154" s="100">
        <f t="shared" si="108"/>
        <v>0</v>
      </c>
    </row>
    <row r="155" spans="1:10" x14ac:dyDescent="0.25">
      <c r="A155" s="63">
        <v>3</v>
      </c>
      <c r="B155" s="64"/>
      <c r="C155" s="65"/>
      <c r="D155" s="65" t="s">
        <v>17</v>
      </c>
      <c r="E155" s="105">
        <f>E156+E157+E158</f>
        <v>5731.7</v>
      </c>
      <c r="F155" s="72"/>
      <c r="G155" s="72"/>
      <c r="H155" s="72">
        <f>H156+H157+H158</f>
        <v>619.45000000000005</v>
      </c>
      <c r="I155" s="72">
        <f t="shared" ref="I155:J155" si="109">I156+I157+I158</f>
        <v>0</v>
      </c>
      <c r="J155" s="72">
        <f t="shared" si="109"/>
        <v>0</v>
      </c>
    </row>
    <row r="156" spans="1:10" x14ac:dyDescent="0.25">
      <c r="A156" s="63">
        <v>31</v>
      </c>
      <c r="B156" s="64"/>
      <c r="C156" s="65"/>
      <c r="D156" s="65" t="s">
        <v>18</v>
      </c>
      <c r="E156" s="105">
        <v>3343.54</v>
      </c>
      <c r="F156" s="72"/>
      <c r="G156" s="72"/>
      <c r="H156" s="72">
        <v>500</v>
      </c>
      <c r="I156" s="72">
        <v>0</v>
      </c>
      <c r="J156" s="73">
        <v>0</v>
      </c>
    </row>
    <row r="157" spans="1:10" x14ac:dyDescent="0.25">
      <c r="A157" s="63">
        <v>32</v>
      </c>
      <c r="B157" s="64"/>
      <c r="C157" s="65"/>
      <c r="D157" s="65" t="s">
        <v>31</v>
      </c>
      <c r="E157" s="105">
        <v>1482.76</v>
      </c>
      <c r="F157" s="72"/>
      <c r="G157" s="72"/>
      <c r="H157" s="72">
        <v>84.45</v>
      </c>
      <c r="I157" s="72">
        <v>0</v>
      </c>
      <c r="J157" s="73">
        <v>0</v>
      </c>
    </row>
    <row r="158" spans="1:10" x14ac:dyDescent="0.25">
      <c r="A158" s="63">
        <v>34</v>
      </c>
      <c r="B158" s="64"/>
      <c r="C158" s="65"/>
      <c r="D158" s="65" t="s">
        <v>67</v>
      </c>
      <c r="E158" s="105">
        <v>905.4</v>
      </c>
      <c r="F158" s="72"/>
      <c r="G158" s="72"/>
      <c r="H158" s="72">
        <v>35</v>
      </c>
      <c r="I158" s="72">
        <v>0</v>
      </c>
      <c r="J158" s="73">
        <v>0</v>
      </c>
    </row>
    <row r="159" spans="1:10" ht="25.5" x14ac:dyDescent="0.25">
      <c r="A159" s="177" t="s">
        <v>150</v>
      </c>
      <c r="B159" s="178"/>
      <c r="C159" s="179"/>
      <c r="D159" s="92" t="s">
        <v>151</v>
      </c>
      <c r="E159" s="94">
        <f t="shared" ref="E159:F161" si="110">E160</f>
        <v>109781.62</v>
      </c>
      <c r="F159" s="94">
        <f t="shared" si="110"/>
        <v>113464.07</v>
      </c>
      <c r="G159" s="94">
        <f t="shared" ref="G159:J160" si="111">G160</f>
        <v>114974.73</v>
      </c>
      <c r="H159" s="94">
        <f t="shared" si="111"/>
        <v>114974.73</v>
      </c>
      <c r="I159" s="94">
        <f t="shared" si="111"/>
        <v>114974.73</v>
      </c>
      <c r="J159" s="94">
        <f t="shared" si="111"/>
        <v>114974.73</v>
      </c>
    </row>
    <row r="160" spans="1:10" ht="25.5" x14ac:dyDescent="0.25">
      <c r="A160" s="180" t="s">
        <v>142</v>
      </c>
      <c r="B160" s="181"/>
      <c r="C160" s="182"/>
      <c r="D160" s="99" t="s">
        <v>143</v>
      </c>
      <c r="E160" s="96">
        <f t="shared" si="110"/>
        <v>109781.62</v>
      </c>
      <c r="F160" s="96">
        <f t="shared" si="110"/>
        <v>113464.07</v>
      </c>
      <c r="G160" s="96">
        <f t="shared" si="111"/>
        <v>114974.73</v>
      </c>
      <c r="H160" s="96">
        <f t="shared" si="111"/>
        <v>114974.73</v>
      </c>
      <c r="I160" s="96">
        <f t="shared" si="111"/>
        <v>114974.73</v>
      </c>
      <c r="J160" s="96">
        <f t="shared" si="111"/>
        <v>114974.73</v>
      </c>
    </row>
    <row r="161" spans="1:10" x14ac:dyDescent="0.25">
      <c r="A161" s="63">
        <v>3</v>
      </c>
      <c r="B161" s="64"/>
      <c r="C161" s="65"/>
      <c r="D161" s="65" t="s">
        <v>17</v>
      </c>
      <c r="E161" s="72">
        <f t="shared" si="110"/>
        <v>109781.62</v>
      </c>
      <c r="F161" s="72">
        <f t="shared" si="110"/>
        <v>113464.07</v>
      </c>
      <c r="G161" s="72">
        <f t="shared" ref="G161:J161" si="112">G162</f>
        <v>114974.73</v>
      </c>
      <c r="H161" s="72">
        <f t="shared" si="112"/>
        <v>114974.73</v>
      </c>
      <c r="I161" s="72">
        <f t="shared" si="112"/>
        <v>114974.73</v>
      </c>
      <c r="J161" s="72">
        <f t="shared" si="112"/>
        <v>114974.73</v>
      </c>
    </row>
    <row r="162" spans="1:10" x14ac:dyDescent="0.25">
      <c r="A162" s="63">
        <v>32</v>
      </c>
      <c r="B162" s="64"/>
      <c r="C162" s="65"/>
      <c r="D162" s="65" t="s">
        <v>31</v>
      </c>
      <c r="E162" s="105">
        <v>109781.62</v>
      </c>
      <c r="F162" s="72">
        <v>113464.07</v>
      </c>
      <c r="G162" s="72">
        <v>114974.73</v>
      </c>
      <c r="H162" s="72">
        <v>114974.73</v>
      </c>
      <c r="I162" s="72">
        <v>114974.73</v>
      </c>
      <c r="J162" s="72">
        <v>114974.73</v>
      </c>
    </row>
    <row r="163" spans="1:10" x14ac:dyDescent="0.25">
      <c r="D163" s="148" t="s">
        <v>166</v>
      </c>
      <c r="E163" s="201">
        <f t="shared" ref="E163:J163" si="113">E101+E6</f>
        <v>2450430.9400000004</v>
      </c>
      <c r="F163" s="149">
        <f t="shared" si="113"/>
        <v>2409679.3899999997</v>
      </c>
      <c r="G163" s="149">
        <f t="shared" si="113"/>
        <v>2824366.9</v>
      </c>
      <c r="H163" s="149">
        <f t="shared" si="113"/>
        <v>2712678.39</v>
      </c>
      <c r="I163" s="149">
        <f t="shared" si="113"/>
        <v>2661613.79</v>
      </c>
      <c r="J163" s="149">
        <f t="shared" si="113"/>
        <v>2677551.7600000002</v>
      </c>
    </row>
  </sheetData>
  <mergeCells count="63">
    <mergeCell ref="A150:C150"/>
    <mergeCell ref="A134:C134"/>
    <mergeCell ref="A146:C146"/>
    <mergeCell ref="A120:C120"/>
    <mergeCell ref="A149:C149"/>
    <mergeCell ref="A6:C6"/>
    <mergeCell ref="A7:C7"/>
    <mergeCell ref="A5:C5"/>
    <mergeCell ref="A3:J3"/>
    <mergeCell ref="A1:J1"/>
    <mergeCell ref="A58:C58"/>
    <mergeCell ref="A8:C8"/>
    <mergeCell ref="A9:C9"/>
    <mergeCell ref="A11:C11"/>
    <mergeCell ref="A10:C10"/>
    <mergeCell ref="A12:C12"/>
    <mergeCell ref="A13:C13"/>
    <mergeCell ref="A16:C16"/>
    <mergeCell ref="A17:C17"/>
    <mergeCell ref="A21:C21"/>
    <mergeCell ref="A22:C22"/>
    <mergeCell ref="A47:C47"/>
    <mergeCell ref="A48:C48"/>
    <mergeCell ref="A53:C53"/>
    <mergeCell ref="A54:C54"/>
    <mergeCell ref="A57:C57"/>
    <mergeCell ref="A44:C44"/>
    <mergeCell ref="A27:C27"/>
    <mergeCell ref="A28:C28"/>
    <mergeCell ref="A29:C29"/>
    <mergeCell ref="A43:C43"/>
    <mergeCell ref="A34:C34"/>
    <mergeCell ref="A40:C40"/>
    <mergeCell ref="A61:C61"/>
    <mergeCell ref="A62:C62"/>
    <mergeCell ref="A66:C66"/>
    <mergeCell ref="A115:C115"/>
    <mergeCell ref="A84:C84"/>
    <mergeCell ref="A97:C97"/>
    <mergeCell ref="A98:C98"/>
    <mergeCell ref="A101:C101"/>
    <mergeCell ref="A102:C102"/>
    <mergeCell ref="A70:C70"/>
    <mergeCell ref="A71:C71"/>
    <mergeCell ref="A75:C75"/>
    <mergeCell ref="A79:C79"/>
    <mergeCell ref="A80:C80"/>
    <mergeCell ref="A159:C159"/>
    <mergeCell ref="A160:C160"/>
    <mergeCell ref="A88:C88"/>
    <mergeCell ref="A89:C89"/>
    <mergeCell ref="A93:C93"/>
    <mergeCell ref="A137:C137"/>
    <mergeCell ref="A153:C153"/>
    <mergeCell ref="A154:C154"/>
    <mergeCell ref="A119:C119"/>
    <mergeCell ref="A126:C126"/>
    <mergeCell ref="A131:C131"/>
    <mergeCell ref="A140:C140"/>
    <mergeCell ref="A143:C143"/>
    <mergeCell ref="A103:C103"/>
    <mergeCell ref="A108:C108"/>
    <mergeCell ref="A111:C11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SAŽETAK</vt:lpstr>
      <vt:lpstr> Račun prihoda i rashoda</vt:lpstr>
      <vt:lpstr>Rashodi prema funkcijskoj kl</vt:lpstr>
      <vt:lpstr>Račun financiranja</vt:lpstr>
      <vt:lpstr>POSEBNI DIO</vt:lpstr>
      <vt:lpstr>' Račun prihoda i rashoda'!Ispis_naslova</vt:lpstr>
      <vt:lpstr>'POSEBNI DIO'!Ispis_naslova</vt:lpstr>
      <vt:lpstr>'Rashodi prema funkcijskoj kl'!Ispis_naslova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User</cp:lastModifiedBy>
  <cp:lastPrinted>2023-09-13T11:18:42Z</cp:lastPrinted>
  <dcterms:created xsi:type="dcterms:W3CDTF">2022-08-12T12:51:27Z</dcterms:created>
  <dcterms:modified xsi:type="dcterms:W3CDTF">2023-12-05T13:15:28Z</dcterms:modified>
</cp:coreProperties>
</file>