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640" windowHeight="11760" tabRatio="596"/>
  </bookViews>
  <sheets>
    <sheet name="SAŽETAK" sheetId="1" r:id="rId1"/>
    <sheet name=" Račun prihoda i rashoda" sheetId="3" r:id="rId2"/>
    <sheet name="Rh i ph prema izvorima finan" sheetId="8" r:id="rId3"/>
    <sheet name="Rashodi prema funkcijskoj kl" sheetId="5" r:id="rId4"/>
    <sheet name="Račun financiranja" sheetId="6" r:id="rId5"/>
    <sheet name="POSEBNI DIO" sheetId="7" r:id="rId6"/>
  </sheets>
  <definedNames>
    <definedName name="_xlnm.Print_Titles" localSheetId="1">' Račun prihoda i rashoda'!$52:$52</definedName>
    <definedName name="_xlnm.Print_Titles" localSheetId="5">'POSEBNI DIO'!$5:$5</definedName>
    <definedName name="_xlnm.Print_Titles" localSheetId="3">'Rashodi prema funkcijskoj kl'!$9:$9</definedName>
  </definedNames>
  <calcPr calcId="145621"/>
</workbook>
</file>

<file path=xl/calcChain.xml><?xml version="1.0" encoding="utf-8"?>
<calcChain xmlns="http://schemas.openxmlformats.org/spreadsheetml/2006/main">
  <c r="H64" i="7" l="1"/>
  <c r="H65" i="7"/>
  <c r="H66" i="7"/>
  <c r="H30" i="7"/>
  <c r="J21" i="1"/>
  <c r="J22" i="1"/>
  <c r="K21" i="1"/>
  <c r="K22" i="1"/>
  <c r="J23" i="1"/>
  <c r="K23" i="1"/>
  <c r="J31" i="1" l="1"/>
  <c r="K39" i="1" l="1"/>
  <c r="K40" i="1"/>
  <c r="K38" i="1"/>
  <c r="K31" i="1"/>
  <c r="K30" i="1"/>
  <c r="K11" i="1"/>
  <c r="F127" i="3"/>
  <c r="G127" i="3"/>
  <c r="I128" i="3"/>
  <c r="I129" i="3"/>
  <c r="I130" i="3"/>
  <c r="G112" i="3"/>
  <c r="G116" i="3"/>
  <c r="G66" i="3"/>
  <c r="I66" i="3" s="1"/>
  <c r="G101" i="3"/>
  <c r="I101" i="3" s="1"/>
  <c r="H94" i="3"/>
  <c r="H98" i="3"/>
  <c r="G92" i="3"/>
  <c r="I92" i="3" s="1"/>
  <c r="I98" i="3"/>
  <c r="I94" i="3"/>
  <c r="H87" i="3"/>
  <c r="I87" i="3"/>
  <c r="H85" i="3"/>
  <c r="I85" i="3"/>
  <c r="G82" i="3"/>
  <c r="I82" i="3" s="1"/>
  <c r="H88" i="3"/>
  <c r="I88" i="3"/>
  <c r="G75" i="3"/>
  <c r="I75" i="3" s="1"/>
  <c r="H68" i="3"/>
  <c r="I68" i="3"/>
  <c r="H62" i="3"/>
  <c r="H63" i="3"/>
  <c r="H65" i="3"/>
  <c r="H67" i="3"/>
  <c r="H71" i="3"/>
  <c r="H76" i="3"/>
  <c r="H77" i="3"/>
  <c r="H78" i="3"/>
  <c r="H79" i="3"/>
  <c r="H80" i="3"/>
  <c r="H81" i="3"/>
  <c r="H83" i="3"/>
  <c r="H84" i="3"/>
  <c r="H86" i="3"/>
  <c r="H89" i="3"/>
  <c r="H90" i="3"/>
  <c r="H91" i="3"/>
  <c r="H93" i="3"/>
  <c r="H95" i="3"/>
  <c r="H96" i="3"/>
  <c r="H97" i="3"/>
  <c r="H99" i="3"/>
  <c r="H102" i="3"/>
  <c r="H103" i="3"/>
  <c r="H106" i="3"/>
  <c r="H113" i="3"/>
  <c r="H114" i="3"/>
  <c r="H115" i="3"/>
  <c r="H117" i="3"/>
  <c r="G61" i="3"/>
  <c r="I61" i="3" s="1"/>
  <c r="G64" i="3"/>
  <c r="I64" i="3" s="1"/>
  <c r="I62" i="3"/>
  <c r="I63" i="3"/>
  <c r="I65" i="3"/>
  <c r="I67" i="3"/>
  <c r="I71" i="3"/>
  <c r="I76" i="3"/>
  <c r="I77" i="3"/>
  <c r="I78" i="3"/>
  <c r="I79" i="3"/>
  <c r="I80" i="3"/>
  <c r="I81" i="3"/>
  <c r="I83" i="3"/>
  <c r="I84" i="3"/>
  <c r="I86" i="3"/>
  <c r="I89" i="3"/>
  <c r="I90" i="3"/>
  <c r="I91" i="3"/>
  <c r="I93" i="3"/>
  <c r="I95" i="3"/>
  <c r="I96" i="3"/>
  <c r="I97" i="3"/>
  <c r="I99" i="3"/>
  <c r="I102" i="3"/>
  <c r="I103" i="3"/>
  <c r="I106" i="3"/>
  <c r="I112" i="3"/>
  <c r="I113" i="3"/>
  <c r="I114" i="3"/>
  <c r="I115" i="3"/>
  <c r="I116" i="3"/>
  <c r="I117" i="3"/>
  <c r="H31" i="3"/>
  <c r="H32" i="3"/>
  <c r="I14" i="3"/>
  <c r="I15" i="3"/>
  <c r="I17" i="3"/>
  <c r="I18" i="3"/>
  <c r="I19" i="3"/>
  <c r="I20" i="3"/>
  <c r="I22" i="3"/>
  <c r="I25" i="3"/>
  <c r="I28" i="3"/>
  <c r="I29" i="3"/>
  <c r="I31" i="3"/>
  <c r="I32" i="3"/>
  <c r="I35" i="3"/>
  <c r="I36" i="3"/>
  <c r="H22" i="3"/>
  <c r="G21" i="3"/>
  <c r="I21" i="3" s="1"/>
  <c r="H20" i="3"/>
  <c r="H19" i="3"/>
  <c r="G18" i="5"/>
  <c r="E52" i="8"/>
  <c r="F41" i="8"/>
  <c r="G14" i="8"/>
  <c r="G16" i="8"/>
  <c r="G18" i="8"/>
  <c r="G19" i="8"/>
  <c r="G21" i="8"/>
  <c r="G22" i="8"/>
  <c r="G23" i="8"/>
  <c r="G24" i="8"/>
  <c r="G26" i="8"/>
  <c r="G29" i="8"/>
  <c r="G30" i="8"/>
  <c r="G32" i="8"/>
  <c r="G33" i="8"/>
  <c r="G35" i="8"/>
  <c r="G36" i="8"/>
  <c r="G37" i="8"/>
  <c r="G39" i="8"/>
  <c r="G40" i="8"/>
  <c r="G41" i="8"/>
  <c r="G42" i="8"/>
  <c r="G43" i="8"/>
  <c r="G44" i="8"/>
  <c r="G45" i="8"/>
  <c r="G47" i="8"/>
  <c r="E18" i="5"/>
  <c r="H164" i="7"/>
  <c r="H21" i="3" l="1"/>
  <c r="G169" i="7"/>
  <c r="H158" i="7"/>
  <c r="G198" i="7"/>
  <c r="H209" i="7"/>
  <c r="G206" i="7"/>
  <c r="G207" i="7"/>
  <c r="G208" i="7"/>
  <c r="G184" i="7"/>
  <c r="G185" i="7"/>
  <c r="G186" i="7"/>
  <c r="H187" i="7"/>
  <c r="H188" i="7"/>
  <c r="H189" i="7"/>
  <c r="H190" i="7"/>
  <c r="G174" i="7"/>
  <c r="G179" i="7"/>
  <c r="G139" i="7"/>
  <c r="G131" i="7"/>
  <c r="F124" i="7"/>
  <c r="F123" i="7" s="1"/>
  <c r="G121" i="7"/>
  <c r="G120" i="7" s="1"/>
  <c r="G116" i="7"/>
  <c r="G68" i="7"/>
  <c r="G63" i="7"/>
  <c r="G54" i="7"/>
  <c r="H50" i="7"/>
  <c r="H51" i="7"/>
  <c r="H52" i="7"/>
  <c r="G49" i="7"/>
  <c r="G29" i="7"/>
  <c r="F10" i="7"/>
  <c r="F9" i="7" s="1"/>
  <c r="G10" i="7"/>
  <c r="G9" i="7" s="1"/>
  <c r="H11" i="7" l="1"/>
  <c r="H12" i="7"/>
  <c r="H15" i="7"/>
  <c r="H16" i="7"/>
  <c r="H17" i="7"/>
  <c r="H22" i="7"/>
  <c r="H23" i="7"/>
  <c r="H28" i="7"/>
  <c r="H31" i="7"/>
  <c r="H36" i="7"/>
  <c r="H39" i="7"/>
  <c r="H44" i="7"/>
  <c r="H48" i="7"/>
  <c r="H49" i="7"/>
  <c r="H54" i="7"/>
  <c r="H55" i="7"/>
  <c r="H56" i="7"/>
  <c r="H59" i="7"/>
  <c r="H62" i="7"/>
  <c r="H63" i="7"/>
  <c r="H68" i="7"/>
  <c r="H69" i="7"/>
  <c r="H70" i="7"/>
  <c r="H73" i="7"/>
  <c r="H76" i="7"/>
  <c r="H77" i="7"/>
  <c r="H82" i="7"/>
  <c r="H86" i="7"/>
  <c r="H91" i="7"/>
  <c r="H96" i="7"/>
  <c r="H97" i="7"/>
  <c r="H98" i="7"/>
  <c r="H100" i="7"/>
  <c r="H104" i="7"/>
  <c r="H105" i="7"/>
  <c r="H106" i="7"/>
  <c r="H108" i="7"/>
  <c r="H111" i="7"/>
  <c r="H112" i="7"/>
  <c r="H116" i="7"/>
  <c r="H117" i="7"/>
  <c r="H118" i="7"/>
  <c r="H121" i="7"/>
  <c r="H122" i="7"/>
  <c r="H126" i="7"/>
  <c r="H127" i="7"/>
  <c r="H132" i="7"/>
  <c r="H137" i="7"/>
  <c r="H138" i="7"/>
  <c r="H139" i="7"/>
  <c r="H140" i="7"/>
  <c r="H141" i="7"/>
  <c r="H142" i="7"/>
  <c r="H143" i="7"/>
  <c r="H147" i="7"/>
  <c r="H148" i="7"/>
  <c r="H149" i="7"/>
  <c r="H150" i="7"/>
  <c r="H151" i="7"/>
  <c r="H152" i="7"/>
  <c r="H153" i="7"/>
  <c r="H154" i="7"/>
  <c r="H155" i="7"/>
  <c r="H156" i="7"/>
  <c r="H157" i="7"/>
  <c r="H159" i="7"/>
  <c r="H160" i="7"/>
  <c r="H161" i="7"/>
  <c r="H162" i="7"/>
  <c r="H163" i="7"/>
  <c r="H165" i="7"/>
  <c r="H166" i="7"/>
  <c r="H167" i="7"/>
  <c r="H168" i="7"/>
  <c r="H169" i="7"/>
  <c r="H170" i="7"/>
  <c r="H171" i="7"/>
  <c r="H174" i="7"/>
  <c r="H175" i="7"/>
  <c r="H176" i="7"/>
  <c r="H177" i="7"/>
  <c r="H178" i="7"/>
  <c r="H180" i="7"/>
  <c r="H181" i="7"/>
  <c r="H182" i="7"/>
  <c r="H183" i="7"/>
  <c r="H186" i="7"/>
  <c r="H194" i="7"/>
  <c r="H198" i="7"/>
  <c r="H199" i="7"/>
  <c r="H202" i="7"/>
  <c r="H205" i="7"/>
  <c r="H208" i="7"/>
  <c r="H213" i="7"/>
  <c r="H214" i="7"/>
  <c r="H218" i="7"/>
  <c r="H222" i="7"/>
  <c r="H226" i="7"/>
  <c r="H228" i="7"/>
  <c r="H232" i="7"/>
  <c r="H233" i="7"/>
  <c r="H238" i="7"/>
  <c r="H239" i="7"/>
  <c r="H240" i="7"/>
  <c r="H242" i="7"/>
  <c r="H243" i="7"/>
  <c r="H245" i="7"/>
  <c r="H250" i="7"/>
  <c r="G41" i="1" l="1"/>
  <c r="F11" i="3" l="1"/>
  <c r="F37" i="3" s="1"/>
  <c r="E11" i="3"/>
  <c r="E37" i="3" s="1"/>
  <c r="E127" i="3"/>
  <c r="I127" i="3" s="1"/>
  <c r="C13" i="8"/>
  <c r="C49" i="8"/>
  <c r="G49" i="8" s="1"/>
  <c r="C50" i="8"/>
  <c r="G50" i="8" s="1"/>
  <c r="C51" i="8"/>
  <c r="G51" i="8" s="1"/>
  <c r="C52" i="8"/>
  <c r="G52" i="8" s="1"/>
  <c r="F115" i="7" l="1"/>
  <c r="G115" i="7"/>
  <c r="E236" i="7"/>
  <c r="E203" i="7"/>
  <c r="E201" i="7"/>
  <c r="E230" i="7"/>
  <c r="E229" i="7" s="1"/>
  <c r="E207" i="7"/>
  <c r="H207" i="7" s="1"/>
  <c r="E197" i="7"/>
  <c r="E185" i="7"/>
  <c r="E173" i="7"/>
  <c r="F145" i="7"/>
  <c r="G146" i="7"/>
  <c r="E145" i="7"/>
  <c r="E144" i="7" s="1"/>
  <c r="E136" i="7"/>
  <c r="E135" i="7" s="1"/>
  <c r="E130" i="7"/>
  <c r="E129" i="7" s="1"/>
  <c r="E115" i="7"/>
  <c r="E124" i="7"/>
  <c r="E123" i="7" s="1"/>
  <c r="E120" i="7"/>
  <c r="E94" i="7"/>
  <c r="E102" i="7"/>
  <c r="E101" i="7" s="1"/>
  <c r="E110" i="7"/>
  <c r="E80" i="7"/>
  <c r="E79" i="7" s="1"/>
  <c r="F67" i="7"/>
  <c r="G67" i="7"/>
  <c r="E67" i="7"/>
  <c r="E75" i="7"/>
  <c r="F58" i="7"/>
  <c r="F57" i="7" s="1"/>
  <c r="G58" i="7"/>
  <c r="E58" i="7"/>
  <c r="E57" i="7" s="1"/>
  <c r="F43" i="7"/>
  <c r="F42" i="7" s="1"/>
  <c r="F41" i="7" s="1"/>
  <c r="F40" i="7" s="1"/>
  <c r="G43" i="7"/>
  <c r="E42" i="7"/>
  <c r="E41" i="7" s="1"/>
  <c r="E40" i="7" s="1"/>
  <c r="E26" i="7"/>
  <c r="E10" i="7"/>
  <c r="H67" i="7" l="1"/>
  <c r="G57" i="7"/>
  <c r="H57" i="7" s="1"/>
  <c r="H58" i="7"/>
  <c r="G42" i="7"/>
  <c r="H42" i="7" s="1"/>
  <c r="H43" i="7"/>
  <c r="H115" i="7"/>
  <c r="E9" i="7"/>
  <c r="H10" i="7"/>
  <c r="E74" i="7"/>
  <c r="H74" i="7" s="1"/>
  <c r="H75" i="7"/>
  <c r="E119" i="7"/>
  <c r="H119" i="7" s="1"/>
  <c r="H120" i="7"/>
  <c r="E206" i="7"/>
  <c r="H206" i="7" s="1"/>
  <c r="E109" i="7"/>
  <c r="H109" i="7" s="1"/>
  <c r="H110" i="7"/>
  <c r="E184" i="7"/>
  <c r="H184" i="7" s="1"/>
  <c r="H185" i="7"/>
  <c r="G145" i="7"/>
  <c r="H145" i="7" s="1"/>
  <c r="H146" i="7"/>
  <c r="E200" i="7"/>
  <c r="G104" i="3"/>
  <c r="E110" i="3"/>
  <c r="F110" i="3"/>
  <c r="G111" i="3"/>
  <c r="G110" i="3" s="1"/>
  <c r="G100" i="3"/>
  <c r="E70" i="3"/>
  <c r="F70" i="3"/>
  <c r="G60" i="3"/>
  <c r="I60" i="3" s="1"/>
  <c r="G14" i="1"/>
  <c r="D116" i="3"/>
  <c r="H116" i="3" s="1"/>
  <c r="D112" i="3"/>
  <c r="H112" i="3" s="1"/>
  <c r="D101" i="3"/>
  <c r="H101" i="3" s="1"/>
  <c r="D108" i="3"/>
  <c r="D92" i="3"/>
  <c r="H92" i="3" s="1"/>
  <c r="D82" i="3"/>
  <c r="H82" i="3" s="1"/>
  <c r="D75" i="3"/>
  <c r="H75" i="3" s="1"/>
  <c r="D70" i="3"/>
  <c r="D61" i="3"/>
  <c r="H61" i="3" s="1"/>
  <c r="D64" i="3"/>
  <c r="H64" i="3" s="1"/>
  <c r="D66" i="3"/>
  <c r="H66" i="3" s="1"/>
  <c r="E34" i="3"/>
  <c r="F34" i="3"/>
  <c r="G34" i="3"/>
  <c r="E30" i="3"/>
  <c r="F30" i="3"/>
  <c r="G30" i="3"/>
  <c r="E27" i="3"/>
  <c r="F27" i="3"/>
  <c r="G27" i="3"/>
  <c r="E24" i="3"/>
  <c r="F24" i="3"/>
  <c r="G24" i="3"/>
  <c r="E13" i="3"/>
  <c r="F13" i="3"/>
  <c r="G13" i="3"/>
  <c r="E16" i="3"/>
  <c r="F16" i="3"/>
  <c r="G16" i="3"/>
  <c r="D13" i="3"/>
  <c r="D16" i="3"/>
  <c r="D34" i="3"/>
  <c r="D33" i="3" s="1"/>
  <c r="D30" i="3"/>
  <c r="D27" i="3"/>
  <c r="D24" i="3"/>
  <c r="D23" i="3" s="1"/>
  <c r="I16" i="3" l="1"/>
  <c r="I30" i="3"/>
  <c r="H30" i="3"/>
  <c r="D60" i="3"/>
  <c r="I27" i="3"/>
  <c r="H27" i="3"/>
  <c r="D111" i="3"/>
  <c r="D110" i="3" s="1"/>
  <c r="I13" i="3"/>
  <c r="D100" i="3"/>
  <c r="H100" i="3" s="1"/>
  <c r="I110" i="3"/>
  <c r="H110" i="3"/>
  <c r="H111" i="3"/>
  <c r="I111" i="3"/>
  <c r="I104" i="3"/>
  <c r="I100" i="3"/>
  <c r="G23" i="3"/>
  <c r="I23" i="3" s="1"/>
  <c r="I24" i="3"/>
  <c r="G33" i="3"/>
  <c r="I33" i="3" s="1"/>
  <c r="I34" i="3"/>
  <c r="E8" i="7"/>
  <c r="H9" i="7"/>
  <c r="G41" i="7"/>
  <c r="E59" i="3"/>
  <c r="D69" i="3"/>
  <c r="D26" i="3"/>
  <c r="G26" i="3"/>
  <c r="I26" i="3" s="1"/>
  <c r="G12" i="3"/>
  <c r="I12" i="3" s="1"/>
  <c r="D12" i="3"/>
  <c r="H34" i="3"/>
  <c r="D34" i="8"/>
  <c r="G244" i="7"/>
  <c r="H244" i="7" s="1"/>
  <c r="G241" i="7"/>
  <c r="H241" i="7" s="1"/>
  <c r="H179" i="7"/>
  <c r="G11" i="3" l="1"/>
  <c r="G40" i="7"/>
  <c r="H40" i="7" s="1"/>
  <c r="H41" i="7"/>
  <c r="G13" i="1"/>
  <c r="G12" i="1" s="1"/>
  <c r="E118" i="3"/>
  <c r="F14" i="8"/>
  <c r="F16" i="8"/>
  <c r="F18" i="8"/>
  <c r="F19" i="8"/>
  <c r="F21" i="8"/>
  <c r="F22" i="8"/>
  <c r="F23" i="8"/>
  <c r="F24" i="8"/>
  <c r="F26" i="8"/>
  <c r="F29" i="8"/>
  <c r="F30" i="8"/>
  <c r="F32" i="8"/>
  <c r="F33" i="8"/>
  <c r="F35" i="8"/>
  <c r="F36" i="8"/>
  <c r="F37" i="8"/>
  <c r="F39" i="8"/>
  <c r="F40" i="8"/>
  <c r="F42" i="8"/>
  <c r="F43" i="8"/>
  <c r="F44" i="8"/>
  <c r="F45" i="8"/>
  <c r="F47" i="8"/>
  <c r="F49" i="8"/>
  <c r="F50" i="8"/>
  <c r="F51" i="8"/>
  <c r="F52" i="8"/>
  <c r="I11" i="3" l="1"/>
  <c r="G37" i="3"/>
  <c r="I10" i="1"/>
  <c r="K10" i="1" s="1"/>
  <c r="B13" i="8"/>
  <c r="E13" i="8"/>
  <c r="G13" i="8" s="1"/>
  <c r="D13" i="8"/>
  <c r="I37" i="3" l="1"/>
  <c r="F13" i="8"/>
  <c r="H130" i="3" l="1"/>
  <c r="C48" i="8"/>
  <c r="D48" i="8"/>
  <c r="E48" i="8"/>
  <c r="B48" i="8"/>
  <c r="J39" i="1"/>
  <c r="J40" i="1"/>
  <c r="J38" i="1"/>
  <c r="J30" i="1"/>
  <c r="H129" i="3"/>
  <c r="H128" i="3"/>
  <c r="I49" i="3"/>
  <c r="H49" i="3"/>
  <c r="E48" i="3"/>
  <c r="E47" i="3" s="1"/>
  <c r="F48" i="3"/>
  <c r="F47" i="3" s="1"/>
  <c r="G48" i="3"/>
  <c r="G47" i="3" s="1"/>
  <c r="D48" i="3"/>
  <c r="D47" i="3" s="1"/>
  <c r="I52" i="3"/>
  <c r="H52" i="3"/>
  <c r="I51" i="3"/>
  <c r="H51" i="3"/>
  <c r="I50" i="3"/>
  <c r="H50" i="3"/>
  <c r="G48" i="8" l="1"/>
  <c r="F48" i="8"/>
  <c r="B46" i="8"/>
  <c r="C46" i="8"/>
  <c r="B38" i="8"/>
  <c r="C38" i="8"/>
  <c r="B34" i="8"/>
  <c r="C34" i="8"/>
  <c r="B31" i="8"/>
  <c r="C31" i="8"/>
  <c r="B28" i="8"/>
  <c r="C28" i="8"/>
  <c r="B25" i="8"/>
  <c r="C25" i="8"/>
  <c r="B17" i="8"/>
  <c r="C17" i="8"/>
  <c r="B15" i="8"/>
  <c r="C15" i="8"/>
  <c r="D15" i="8"/>
  <c r="D17" i="8"/>
  <c r="B20" i="8"/>
  <c r="C20" i="8"/>
  <c r="D20" i="8"/>
  <c r="D25" i="8"/>
  <c r="E25" i="8"/>
  <c r="E20" i="8"/>
  <c r="G20" i="8" s="1"/>
  <c r="E17" i="8"/>
  <c r="G17" i="8" s="1"/>
  <c r="E15" i="8"/>
  <c r="G25" i="8" l="1"/>
  <c r="G15" i="8"/>
  <c r="B27" i="8"/>
  <c r="F17" i="8"/>
  <c r="F20" i="8"/>
  <c r="F25" i="8"/>
  <c r="F15" i="8"/>
  <c r="I48" i="3"/>
  <c r="H48" i="3"/>
  <c r="C27" i="8"/>
  <c r="B12" i="8"/>
  <c r="C12" i="8"/>
  <c r="D12" i="8"/>
  <c r="E12" i="8"/>
  <c r="G12" i="8" s="1"/>
  <c r="F12" i="8" l="1"/>
  <c r="E28" i="8"/>
  <c r="G28" i="8" s="1"/>
  <c r="E38" i="8"/>
  <c r="G38" i="8" s="1"/>
  <c r="D38" i="8"/>
  <c r="E31" i="8"/>
  <c r="G31" i="8" s="1"/>
  <c r="E34" i="8"/>
  <c r="G34" i="8" s="1"/>
  <c r="E46" i="8"/>
  <c r="G46" i="8" s="1"/>
  <c r="D28" i="8"/>
  <c r="D46" i="8"/>
  <c r="D31" i="8"/>
  <c r="F31" i="8" l="1"/>
  <c r="F46" i="8"/>
  <c r="F38" i="8"/>
  <c r="F34" i="8"/>
  <c r="F28" i="8"/>
  <c r="E27" i="8"/>
  <c r="G27" i="8" s="1"/>
  <c r="D27" i="8"/>
  <c r="F27" i="8" l="1"/>
  <c r="D105" i="3" l="1"/>
  <c r="H105" i="3" s="1"/>
  <c r="D107" i="3" l="1"/>
  <c r="E105" i="3"/>
  <c r="I105" i="3" s="1"/>
  <c r="F105" i="3"/>
  <c r="F108" i="3"/>
  <c r="F59" i="3" s="1"/>
  <c r="H13" i="1" s="1"/>
  <c r="G109" i="3"/>
  <c r="I109" i="3" l="1"/>
  <c r="H109" i="3"/>
  <c r="I72" i="3"/>
  <c r="H72" i="3"/>
  <c r="H74" i="3"/>
  <c r="I74" i="3"/>
  <c r="H73" i="3"/>
  <c r="I73" i="3"/>
  <c r="G70" i="3"/>
  <c r="G69" i="3" l="1"/>
  <c r="H70" i="3"/>
  <c r="I70" i="3"/>
  <c r="H60" i="3"/>
  <c r="H69" i="3" l="1"/>
  <c r="I69" i="3"/>
  <c r="H35" i="3"/>
  <c r="H36" i="3"/>
  <c r="D11" i="3"/>
  <c r="D37" i="3" s="1"/>
  <c r="H37" i="3" s="1"/>
  <c r="H23" i="3"/>
  <c r="H14" i="3"/>
  <c r="H17" i="3"/>
  <c r="H18" i="3"/>
  <c r="H28" i="3"/>
  <c r="H29" i="3"/>
  <c r="I47" i="3" l="1"/>
  <c r="H15" i="3"/>
  <c r="G81" i="7"/>
  <c r="G249" i="7"/>
  <c r="H249" i="7" s="1"/>
  <c r="E196" i="7"/>
  <c r="G197" i="7"/>
  <c r="G212" i="7"/>
  <c r="H212" i="7" s="1"/>
  <c r="G125" i="7"/>
  <c r="G103" i="7"/>
  <c r="H103" i="7" s="1"/>
  <c r="G107" i="7"/>
  <c r="H107" i="7" s="1"/>
  <c r="G99" i="7"/>
  <c r="H99" i="7" s="1"/>
  <c r="G95" i="7"/>
  <c r="H95" i="7" s="1"/>
  <c r="G27" i="7"/>
  <c r="H27" i="7" s="1"/>
  <c r="H29" i="7"/>
  <c r="G21" i="7"/>
  <c r="H21" i="7" s="1"/>
  <c r="H125" i="7" l="1"/>
  <c r="G124" i="7"/>
  <c r="G196" i="7"/>
  <c r="H197" i="7"/>
  <c r="G80" i="7"/>
  <c r="H81" i="7"/>
  <c r="H26" i="3"/>
  <c r="G26" i="7"/>
  <c r="G237" i="7"/>
  <c r="H237" i="7" s="1"/>
  <c r="G231" i="7"/>
  <c r="G225" i="7"/>
  <c r="G221" i="7"/>
  <c r="G217" i="7"/>
  <c r="H217" i="7" s="1"/>
  <c r="G204" i="7"/>
  <c r="H204" i="7" s="1"/>
  <c r="G193" i="7"/>
  <c r="G136" i="7"/>
  <c r="H131" i="7"/>
  <c r="G90" i="7"/>
  <c r="H90" i="7" s="1"/>
  <c r="G85" i="7"/>
  <c r="H85" i="7" s="1"/>
  <c r="H196" i="7" l="1"/>
  <c r="G220" i="7"/>
  <c r="H221" i="7"/>
  <c r="G135" i="7"/>
  <c r="H135" i="7" s="1"/>
  <c r="H136" i="7"/>
  <c r="G224" i="7"/>
  <c r="H224" i="7" s="1"/>
  <c r="H225" i="7"/>
  <c r="G230" i="7"/>
  <c r="H230" i="7" s="1"/>
  <c r="H231" i="7"/>
  <c r="G192" i="7"/>
  <c r="H193" i="7"/>
  <c r="G79" i="7"/>
  <c r="H79" i="7" s="1"/>
  <c r="H80" i="7"/>
  <c r="G25" i="7"/>
  <c r="H26" i="7"/>
  <c r="G89" i="7"/>
  <c r="G108" i="3"/>
  <c r="H12" i="3"/>
  <c r="G223" i="7"/>
  <c r="G47" i="7"/>
  <c r="G35" i="7"/>
  <c r="H35" i="7" s="1"/>
  <c r="G38" i="7"/>
  <c r="G14" i="7"/>
  <c r="H14" i="7" s="1"/>
  <c r="G107" i="3" l="1"/>
  <c r="H108" i="3"/>
  <c r="I108" i="3"/>
  <c r="H38" i="7"/>
  <c r="G37" i="7"/>
  <c r="G229" i="7"/>
  <c r="G191" i="7"/>
  <c r="H191" i="7" s="1"/>
  <c r="H192" i="7"/>
  <c r="G13" i="7"/>
  <c r="H13" i="7" s="1"/>
  <c r="F197" i="7"/>
  <c r="F236" i="7"/>
  <c r="F230" i="7"/>
  <c r="F224" i="7"/>
  <c r="F192" i="7"/>
  <c r="F80" i="7"/>
  <c r="F61" i="7"/>
  <c r="F53" i="7"/>
  <c r="F13" i="7"/>
  <c r="E220" i="7"/>
  <c r="H220" i="7" s="1"/>
  <c r="E89" i="7"/>
  <c r="H89" i="7" s="1"/>
  <c r="H229" i="7" l="1"/>
  <c r="G195" i="7"/>
  <c r="G59" i="3"/>
  <c r="H107" i="3"/>
  <c r="I107" i="3"/>
  <c r="F196" i="7"/>
  <c r="F79" i="7"/>
  <c r="F191" i="7"/>
  <c r="F229" i="7"/>
  <c r="I59" i="3" l="1"/>
  <c r="I13" i="1"/>
  <c r="K13" i="1" s="1"/>
  <c r="H33" i="3"/>
  <c r="D104" i="3"/>
  <c r="H104" i="3" s="1"/>
  <c r="B11" i="5"/>
  <c r="E34" i="7"/>
  <c r="G34" i="7"/>
  <c r="F34" i="7"/>
  <c r="E37" i="7"/>
  <c r="H37" i="7" s="1"/>
  <c r="F37" i="7"/>
  <c r="E25" i="7"/>
  <c r="F25" i="7"/>
  <c r="F24" i="7" s="1"/>
  <c r="E20" i="7"/>
  <c r="E19" i="7" s="1"/>
  <c r="E18" i="7" s="1"/>
  <c r="G20" i="7"/>
  <c r="F19" i="7"/>
  <c r="F18" i="7" s="1"/>
  <c r="F248" i="7"/>
  <c r="F247" i="7" s="1"/>
  <c r="F246" i="7" s="1"/>
  <c r="G248" i="7"/>
  <c r="E235" i="7"/>
  <c r="E234" i="7" s="1"/>
  <c r="F235" i="7"/>
  <c r="F234" i="7" s="1"/>
  <c r="G236" i="7"/>
  <c r="H236" i="7" s="1"/>
  <c r="E227" i="7"/>
  <c r="E223" i="7" s="1"/>
  <c r="H223" i="7" s="1"/>
  <c r="F227" i="7"/>
  <c r="F223" i="7" s="1"/>
  <c r="G227" i="7"/>
  <c r="E219" i="7"/>
  <c r="G219" i="7"/>
  <c r="F220" i="7"/>
  <c r="E211" i="7"/>
  <c r="E210" i="7" s="1"/>
  <c r="G211" i="7"/>
  <c r="H211" i="7" s="1"/>
  <c r="F211" i="7"/>
  <c r="F210" i="7" s="1"/>
  <c r="E216" i="7"/>
  <c r="E215" i="7" s="1"/>
  <c r="F216" i="7"/>
  <c r="F215" i="7" s="1"/>
  <c r="G216" i="7"/>
  <c r="G203" i="7"/>
  <c r="H203" i="7" s="1"/>
  <c r="F201" i="7"/>
  <c r="G201" i="7"/>
  <c r="H201" i="7" s="1"/>
  <c r="F173" i="7"/>
  <c r="F172" i="7" s="1"/>
  <c r="G173" i="7"/>
  <c r="H173" i="7" s="1"/>
  <c r="E172" i="7"/>
  <c r="E134" i="7" s="1"/>
  <c r="F144" i="7"/>
  <c r="F136" i="7"/>
  <c r="F135" i="7" s="1"/>
  <c r="E128" i="7"/>
  <c r="G129" i="7"/>
  <c r="H129" i="7" s="1"/>
  <c r="F129" i="7"/>
  <c r="F128" i="7" s="1"/>
  <c r="G130" i="7"/>
  <c r="H130" i="7" s="1"/>
  <c r="F130" i="7"/>
  <c r="H124" i="7"/>
  <c r="E114" i="7"/>
  <c r="F114" i="7"/>
  <c r="G102" i="7"/>
  <c r="H102" i="7" s="1"/>
  <c r="F102" i="7"/>
  <c r="F101" i="7" s="1"/>
  <c r="E93" i="7"/>
  <c r="E92" i="7" s="1"/>
  <c r="G94" i="7"/>
  <c r="H94" i="7" s="1"/>
  <c r="F93" i="7"/>
  <c r="E88" i="7"/>
  <c r="E87" i="7" s="1"/>
  <c r="G88" i="7"/>
  <c r="F89" i="7"/>
  <c r="E84" i="7"/>
  <c r="E83" i="7" s="1"/>
  <c r="E78" i="7" s="1"/>
  <c r="G84" i="7"/>
  <c r="F84" i="7"/>
  <c r="F83" i="7" s="1"/>
  <c r="F78" i="7" s="1"/>
  <c r="G72" i="7"/>
  <c r="E72" i="7"/>
  <c r="E71" i="7" s="1"/>
  <c r="F72" i="7"/>
  <c r="F71" i="7" s="1"/>
  <c r="G61" i="7"/>
  <c r="E61" i="7"/>
  <c r="G53" i="7"/>
  <c r="E53" i="7"/>
  <c r="F47" i="7"/>
  <c r="E47" i="7"/>
  <c r="H47" i="7" s="1"/>
  <c r="E248" i="7"/>
  <c r="E247" i="7" s="1"/>
  <c r="E246" i="7" s="1"/>
  <c r="H72" i="7" l="1"/>
  <c r="H84" i="7"/>
  <c r="H216" i="7"/>
  <c r="H61" i="7"/>
  <c r="H88" i="7"/>
  <c r="H34" i="7"/>
  <c r="H219" i="7"/>
  <c r="H248" i="7"/>
  <c r="E195" i="7"/>
  <c r="H227" i="7"/>
  <c r="E24" i="7"/>
  <c r="H25" i="7"/>
  <c r="H53" i="7"/>
  <c r="H20" i="7"/>
  <c r="F134" i="7"/>
  <c r="E113" i="7"/>
  <c r="E32" i="7"/>
  <c r="F118" i="3"/>
  <c r="H14" i="1"/>
  <c r="H12" i="1" s="1"/>
  <c r="D59" i="3"/>
  <c r="J11" i="1"/>
  <c r="G46" i="7"/>
  <c r="G172" i="7"/>
  <c r="H172" i="7" s="1"/>
  <c r="G215" i="7"/>
  <c r="H215" i="7" s="1"/>
  <c r="G210" i="7"/>
  <c r="H210" i="7" s="1"/>
  <c r="G83" i="7"/>
  <c r="G144" i="7"/>
  <c r="H144" i="7" s="1"/>
  <c r="G128" i="7"/>
  <c r="H128" i="7" s="1"/>
  <c r="F219" i="7"/>
  <c r="G71" i="7"/>
  <c r="H71" i="7" s="1"/>
  <c r="F88" i="7"/>
  <c r="F87" i="7" s="1"/>
  <c r="G123" i="7"/>
  <c r="H123" i="7" s="1"/>
  <c r="G247" i="7"/>
  <c r="H247" i="7" s="1"/>
  <c r="G87" i="7"/>
  <c r="H87" i="7" s="1"/>
  <c r="G114" i="7"/>
  <c r="H114" i="7" s="1"/>
  <c r="G235" i="7"/>
  <c r="G33" i="7"/>
  <c r="G101" i="7"/>
  <c r="H101" i="7" s="1"/>
  <c r="G93" i="7"/>
  <c r="H93" i="7" s="1"/>
  <c r="F8" i="7"/>
  <c r="G19" i="7"/>
  <c r="H19" i="7" s="1"/>
  <c r="G8" i="7"/>
  <c r="F14" i="1"/>
  <c r="H9" i="1"/>
  <c r="F200" i="7"/>
  <c r="F32" i="7"/>
  <c r="F92" i="7"/>
  <c r="E33" i="7"/>
  <c r="F60" i="7"/>
  <c r="F33" i="7"/>
  <c r="F10" i="1"/>
  <c r="F9" i="1" s="1"/>
  <c r="G32" i="7"/>
  <c r="G200" i="7"/>
  <c r="H200" i="7" s="1"/>
  <c r="E60" i="7"/>
  <c r="E46" i="7"/>
  <c r="G60" i="7"/>
  <c r="F113" i="7"/>
  <c r="F46" i="7"/>
  <c r="H33" i="7" l="1"/>
  <c r="H32" i="7"/>
  <c r="H46" i="7"/>
  <c r="G78" i="7"/>
  <c r="H78" i="7" s="1"/>
  <c r="H83" i="7"/>
  <c r="H60" i="7"/>
  <c r="G234" i="7"/>
  <c r="H234" i="7" s="1"/>
  <c r="H235" i="7"/>
  <c r="H8" i="7"/>
  <c r="H15" i="1"/>
  <c r="G134" i="7"/>
  <c r="G133" i="7" s="1"/>
  <c r="E45" i="7"/>
  <c r="E7" i="7" s="1"/>
  <c r="G45" i="7"/>
  <c r="F45" i="7"/>
  <c r="G118" i="3"/>
  <c r="I14" i="1"/>
  <c r="H59" i="3"/>
  <c r="D118" i="3"/>
  <c r="H195" i="7"/>
  <c r="G113" i="7"/>
  <c r="H113" i="7" s="1"/>
  <c r="G92" i="7"/>
  <c r="H92" i="7" s="1"/>
  <c r="C13" i="5"/>
  <c r="F13" i="1"/>
  <c r="J13" i="1" s="1"/>
  <c r="H47" i="3"/>
  <c r="H11" i="3"/>
  <c r="F133" i="7"/>
  <c r="G246" i="7"/>
  <c r="H246" i="7" s="1"/>
  <c r="G24" i="7"/>
  <c r="G18" i="7"/>
  <c r="H18" i="7" s="1"/>
  <c r="D126" i="3"/>
  <c r="F126" i="3"/>
  <c r="E133" i="7"/>
  <c r="G9" i="1"/>
  <c r="G15" i="1" s="1"/>
  <c r="H23" i="1"/>
  <c r="I23" i="1"/>
  <c r="G23" i="1"/>
  <c r="F23" i="1"/>
  <c r="I12" i="1" l="1"/>
  <c r="K12" i="1" s="1"/>
  <c r="K14" i="1"/>
  <c r="I118" i="3"/>
  <c r="H118" i="3"/>
  <c r="H24" i="7"/>
  <c r="G7" i="7"/>
  <c r="C18" i="5"/>
  <c r="C11" i="5" s="1"/>
  <c r="H134" i="7"/>
  <c r="H133" i="7"/>
  <c r="F7" i="7"/>
  <c r="H45" i="7"/>
  <c r="F18" i="5"/>
  <c r="E13" i="5"/>
  <c r="G13" i="5" s="1"/>
  <c r="D11" i="5"/>
  <c r="E251" i="7"/>
  <c r="H24" i="1"/>
  <c r="G126" i="3"/>
  <c r="H127" i="3"/>
  <c r="F12" i="1"/>
  <c r="F15" i="1" s="1"/>
  <c r="J14" i="1"/>
  <c r="I9" i="1"/>
  <c r="J10" i="1"/>
  <c r="E126" i="3"/>
  <c r="I126" i="3" s="1"/>
  <c r="I15" i="1" l="1"/>
  <c r="K15" i="1" s="1"/>
  <c r="K9" i="1"/>
  <c r="G251" i="7"/>
  <c r="H7" i="7"/>
  <c r="J12" i="1"/>
  <c r="F13" i="5"/>
  <c r="E11" i="5"/>
  <c r="I32" i="1"/>
  <c r="K32" i="1" s="1"/>
  <c r="I41" i="1"/>
  <c r="K41" i="1" s="1"/>
  <c r="F24" i="1"/>
  <c r="F32" i="1" s="1"/>
  <c r="F41" i="1"/>
  <c r="G24" i="1"/>
  <c r="H126" i="3"/>
  <c r="J9" i="1"/>
  <c r="F11" i="5" l="1"/>
  <c r="G11" i="5"/>
  <c r="H251" i="7"/>
  <c r="J41" i="1"/>
  <c r="I24" i="1"/>
  <c r="K24" i="1" s="1"/>
  <c r="J15" i="1"/>
  <c r="J24" i="1" l="1"/>
  <c r="J32" i="1" l="1"/>
</calcChain>
</file>

<file path=xl/sharedStrings.xml><?xml version="1.0" encoding="utf-8"?>
<sst xmlns="http://schemas.openxmlformats.org/spreadsheetml/2006/main" count="625" uniqueCount="283">
  <si>
    <t>PRIHODI UKUPNO</t>
  </si>
  <si>
    <t>RASHODI UKUPNO</t>
  </si>
  <si>
    <t>RAZLIKA - VIŠAK / MANJAK</t>
  </si>
  <si>
    <t>VIŠAK / MANJAK IZ PRETHODNE(IH) GODINE KOJI ĆE SE RASPOREDITI / POKRITI</t>
  </si>
  <si>
    <t>NETO FINANCIRANJE</t>
  </si>
  <si>
    <t>VIŠAK / MANJAK + NETO FINANCIRANJE</t>
  </si>
  <si>
    <t>Naziv prihoda</t>
  </si>
  <si>
    <t xml:space="preserve">A. RAČUN PRIHODA I RASHODA </t>
  </si>
  <si>
    <t>Razred</t>
  </si>
  <si>
    <t>Skupina</t>
  </si>
  <si>
    <t>Izvor</t>
  </si>
  <si>
    <t>Prihodi poslovanja</t>
  </si>
  <si>
    <t>Opći prihodi i primici</t>
  </si>
  <si>
    <t>RASHODI POSLOVANJA</t>
  </si>
  <si>
    <t>Naziv rashoda</t>
  </si>
  <si>
    <t>Rashodi poslovanja</t>
  </si>
  <si>
    <t>Rashodi za zaposlene</t>
  </si>
  <si>
    <t>Rashodi za nabavu nefinancijske imovine</t>
  </si>
  <si>
    <t>RASHODI PREMA FUNKCIJSKOJ KLASIFIKACIJI</t>
  </si>
  <si>
    <t>BROJČANA OZNAKA I NAZIV</t>
  </si>
  <si>
    <t>UKUPNI RASHODI</t>
  </si>
  <si>
    <t>B. RAČUN FINANCIRANJA</t>
  </si>
  <si>
    <t>Primici od financijske imovine i zaduživanja</t>
  </si>
  <si>
    <t>Izdaci za financijsku imovinu i otplate zajmova</t>
  </si>
  <si>
    <t>II. POSEBNI DIO</t>
  </si>
  <si>
    <t>I. OPĆI DIO</t>
  </si>
  <si>
    <t>Šifra</t>
  </si>
  <si>
    <t xml:space="preserve">Naziv </t>
  </si>
  <si>
    <t>Materijalni rashodi</t>
  </si>
  <si>
    <t>Primici od zaduživanja</t>
  </si>
  <si>
    <t>Izdaci za otplatu glavnice primljenih kredita i zajmova</t>
  </si>
  <si>
    <t>A) SAŽETAK RAČUNA PRIHODA I RASHODA</t>
  </si>
  <si>
    <t>B) SAŽETAK RAČUNA FINANCIRANJA</t>
  </si>
  <si>
    <t>Pomoći iz inozemstva i od subjekata unutar općeg proračuna</t>
  </si>
  <si>
    <t>…</t>
  </si>
  <si>
    <t>Prihodi iz nadležnog proračuna i od HZZO-a temeljem ugovornih obveza</t>
  </si>
  <si>
    <t>Rashodi za nabavu proizvedene dugotrajne imovine</t>
  </si>
  <si>
    <t>Naziv</t>
  </si>
  <si>
    <t>EUR</t>
  </si>
  <si>
    <t>5.4.</t>
  </si>
  <si>
    <t>Pomoći proračunskim korisnicima SDŽ</t>
  </si>
  <si>
    <t>5.5.</t>
  </si>
  <si>
    <t>Pomoći EU za PK</t>
  </si>
  <si>
    <t>4.8.</t>
  </si>
  <si>
    <t>Prihodi za posebne namjene proračunskih korisnika</t>
  </si>
  <si>
    <t>3.2.</t>
  </si>
  <si>
    <t>Vlastiti prihodi PK</t>
  </si>
  <si>
    <t>6.2.</t>
  </si>
  <si>
    <t>Donacije proračunskim korisnicima SDŽ</t>
  </si>
  <si>
    <t>1.1.</t>
  </si>
  <si>
    <t>7.2.</t>
  </si>
  <si>
    <t>Prihodi od prodaje nefinancijske imovine PK</t>
  </si>
  <si>
    <t>5.3.</t>
  </si>
  <si>
    <t xml:space="preserve">Pomoći EU </t>
  </si>
  <si>
    <t>4.4.</t>
  </si>
  <si>
    <t>Prihodi za posebne namjene - Decentralizacija</t>
  </si>
  <si>
    <t>Financijski rashodi</t>
  </si>
  <si>
    <t>Ostali rashodi</t>
  </si>
  <si>
    <t>8.2.</t>
  </si>
  <si>
    <t>Namjenski primici od zaduživanja proračunski korisnici</t>
  </si>
  <si>
    <t>Primljeni povrati glavnica danih zajmova i depozita</t>
  </si>
  <si>
    <t>09 Obrazovanje</t>
  </si>
  <si>
    <t>091 Predškolsko i osnovno obrazovanje</t>
  </si>
  <si>
    <t>092 Srednjoškolsko  obrazovanje</t>
  </si>
  <si>
    <t>093 "Poslije srednjoškolsko, ali ne visoko obrazovanje"</t>
  </si>
  <si>
    <t>094 Visoka naobrazba</t>
  </si>
  <si>
    <t>095 Obrazovanje koje se ne može definirati po stupnju</t>
  </si>
  <si>
    <t>096 Dodatne usluge u obrazovanju</t>
  </si>
  <si>
    <t>097 Istraživanje i razvoj obrazovanja</t>
  </si>
  <si>
    <t>098 Usluge obrazovanja koje nisu drugdje svrstane</t>
  </si>
  <si>
    <t>6 PRIHODI POSLOVANJA</t>
  </si>
  <si>
    <t>7 PRIHODI OD PRODAJE NEFINANCIJSKE IMOVINE</t>
  </si>
  <si>
    <t>3 RASHODI  POSLOVANJA</t>
  </si>
  <si>
    <t>4 RASHODI ZA NABAVU NEFINANCIJSKE IMOVINE</t>
  </si>
  <si>
    <t>8 PRIMICI OD FINANCIJSKE IMOVINE I ZADUŽIVANJA</t>
  </si>
  <si>
    <t>5 IZDACI ZA FINANCIJSKU IMOVINU I OTPLATE ZAJMOVA</t>
  </si>
  <si>
    <t xml:space="preserve">C) PRENESENI VIŠAK ILI PRENESENI MANJAK </t>
  </si>
  <si>
    <t>PRIJENOS VIŠKA / MANJKA IZ PRETHODNE(IH) GODINE</t>
  </si>
  <si>
    <t>PRIJENOS VIŠKA / MANJKA U SLJEDEĆE RAZDOBLJE</t>
  </si>
  <si>
    <t>VIŠAK / MANJAK + NETO FINANCIRANJE + PRIJENOS VIŠKA / MANJKA IZ PRETHODNE(IH) GODINE - PRIJENOS VIŠKA / MANJKA U SLJEDEĆE RAZDOBLJE</t>
  </si>
  <si>
    <t>D) VIŠEGODIŠNJI PLAN URAVNOTEŽENJA</t>
  </si>
  <si>
    <t>VIŠAK / MANJAK TEKUĆE GODINE</t>
  </si>
  <si>
    <t>PROGRAM 4001</t>
  </si>
  <si>
    <t>RAZVOJ ODGOJNO OBRAZOVNOG SUSTAVA</t>
  </si>
  <si>
    <t>Aktivnost A400103</t>
  </si>
  <si>
    <t>NATJECANJA, MANIFESTACIJE I OSTALO</t>
  </si>
  <si>
    <t>Izvor financiranja 1.1.1.</t>
  </si>
  <si>
    <t>Aktivnost A400104</t>
  </si>
  <si>
    <t>E-ŠKOLE</t>
  </si>
  <si>
    <t>Aktivnost A400115</t>
  </si>
  <si>
    <t>OSOBNI POMOĆNICI I POMOĆNICI U NASTAVI</t>
  </si>
  <si>
    <t>Aktivnost A400118</t>
  </si>
  <si>
    <t>NABAVA UDŽBENIKA I DRUGIH OBRAZOVNIH MATERIJALA</t>
  </si>
  <si>
    <t>Izvor financiranja 5.4.1.</t>
  </si>
  <si>
    <t>Pomoći PK</t>
  </si>
  <si>
    <t>Naknade građanima i kućanstvima na temelju osiguranja i druge naknade</t>
  </si>
  <si>
    <t>Kapitalni projekt K400108</t>
  </si>
  <si>
    <t>BioMOZAIK Krš i more</t>
  </si>
  <si>
    <t>Izvor financiranja 5.5.1</t>
  </si>
  <si>
    <t>Izvor financiranja 5.5.2</t>
  </si>
  <si>
    <t>Pomoći EU za PK - prenesena sredstva</t>
  </si>
  <si>
    <t xml:space="preserve">Izvor financiranja 5.4.2 </t>
  </si>
  <si>
    <t>Pomoći PK - prenesena sredstva</t>
  </si>
  <si>
    <t xml:space="preserve">Pomoći PK </t>
  </si>
  <si>
    <t>FINANCIRANJE TROŠKOVA PREHRANE ZA UČENIKE OŠ</t>
  </si>
  <si>
    <t>OPSKRBA ŠKOLSKIH USTANOVA HIGIJENSKIM POTREPŠTINAMA ZA UČENICE</t>
  </si>
  <si>
    <t>Izvor financiranja 5.3.1.</t>
  </si>
  <si>
    <t>Pomoći EU</t>
  </si>
  <si>
    <t>UČIMO ZAJEDNO VI</t>
  </si>
  <si>
    <t>PROGRAM 4030</t>
  </si>
  <si>
    <t>OSNOVNOŠKOLSKO OBRAZOVANJE</t>
  </si>
  <si>
    <t>Aktivnost A403001</t>
  </si>
  <si>
    <t>RASHODI DJELATNOSTI</t>
  </si>
  <si>
    <t xml:space="preserve">Izvor financiranja 3.2.1 </t>
  </si>
  <si>
    <t xml:space="preserve">Izvor financiranja 4.4.1 </t>
  </si>
  <si>
    <t>Prihodi za posebne namjene-Decentralizacija</t>
  </si>
  <si>
    <t xml:space="preserve">Izvor financiranja 5.4.1 </t>
  </si>
  <si>
    <t>Aktivnost A403002</t>
  </si>
  <si>
    <t>IZGRADNJA I UREĐENJE OBJEKATA TE NABAVA I ODRŽAVANJE OPREME</t>
  </si>
  <si>
    <t xml:space="preserve">Izvor financiranja 4.8.2 </t>
  </si>
  <si>
    <t>Prihodi za posebne namjene PK - prenesena sredstva</t>
  </si>
  <si>
    <t xml:space="preserve">Izvor financiranja 5.4.1. </t>
  </si>
  <si>
    <t>Aktivnost A403004</t>
  </si>
  <si>
    <t>PRIJEVOZ UČENIKA OSNOVNIH ŠKOLA</t>
  </si>
  <si>
    <t>Aktivnost T400110</t>
  </si>
  <si>
    <t>Aktivnost T400111</t>
  </si>
  <si>
    <t>Aktivnost T400121</t>
  </si>
  <si>
    <t>Izvor financiranja 4.8.1</t>
  </si>
  <si>
    <t>Prihodi za posebne namjene PK</t>
  </si>
  <si>
    <t>Aktivnost A403003</t>
  </si>
  <si>
    <t>PRAVNO ZASTUPANJE, NAKNADE ŠTETE I OSTALO</t>
  </si>
  <si>
    <t>Pomoći</t>
  </si>
  <si>
    <t>UKUPNO RASHODI:</t>
  </si>
  <si>
    <t>Prihodi od upravnih i administrativnih pristojbi, pristojbi po posebnim propisima i naknada</t>
  </si>
  <si>
    <t>UKUPNI RASHODI:</t>
  </si>
  <si>
    <t>Izvor financiranja 6.2.1.</t>
  </si>
  <si>
    <t>Donacije PK</t>
  </si>
  <si>
    <t xml:space="preserve">Izvor financiranja 1.1.1 </t>
  </si>
  <si>
    <t>Izvor financiranja 5.1.1.</t>
  </si>
  <si>
    <t>INDEKS**</t>
  </si>
  <si>
    <t>Izvor financiranja 5.4.2.</t>
  </si>
  <si>
    <t>Pomoći PK-prenesena sredstva</t>
  </si>
  <si>
    <t>Izvor financiranja 1.1.2.</t>
  </si>
  <si>
    <t>Sufinanciranje cijene prijevoza</t>
  </si>
  <si>
    <t>Knjige</t>
  </si>
  <si>
    <t>Službena putovanja</t>
  </si>
  <si>
    <t>Uredski materijal i ostali materijalni rashodi</t>
  </si>
  <si>
    <t>Usluge telefona, pošte i prijevoza</t>
  </si>
  <si>
    <t>Ostale usluge</t>
  </si>
  <si>
    <t>Uredska oprema i namještaj</t>
  </si>
  <si>
    <t>Uređaji, strojevi i oprema za ostale namjene</t>
  </si>
  <si>
    <t>Sitni inventar i autogume</t>
  </si>
  <si>
    <t>Materijal i sirovine</t>
  </si>
  <si>
    <t>Tekuće donacije u naravi</t>
  </si>
  <si>
    <t>Plaće za redovan rad</t>
  </si>
  <si>
    <t>Ostali rashodi za zaposlene</t>
  </si>
  <si>
    <t>Doprinosi za obvezno zdravstveno osiguranje</t>
  </si>
  <si>
    <t>Naknade za prijevoz, za rad na terenu i odvojeni život</t>
  </si>
  <si>
    <t>Stručno usavršavanje zaposlenika</t>
  </si>
  <si>
    <t>Ostale naknade troškova zaposlenima</t>
  </si>
  <si>
    <t>Intelektualne i osobne usluge</t>
  </si>
  <si>
    <t>Pristojbe i naknade</t>
  </si>
  <si>
    <t>Usluge tekućeg i investicijskog održavanja</t>
  </si>
  <si>
    <t>INDEKS</t>
  </si>
  <si>
    <t>6=5/2*100</t>
  </si>
  <si>
    <t>7=5/4*100</t>
  </si>
  <si>
    <t>Naknade za rad predstavničkih i izvršnih tijela, povjerenstava i sl.</t>
  </si>
  <si>
    <t>Naknade za prijevoz, rad na terenu i odvojen život</t>
  </si>
  <si>
    <t>Računalne usluge</t>
  </si>
  <si>
    <t>Ostali nespomenuti rashodi poslovanja</t>
  </si>
  <si>
    <t>Oprema za održavanje i zaštitu</t>
  </si>
  <si>
    <t>Doprinosi za obvezno osiguranje u slučaju nezaposlenosti</t>
  </si>
  <si>
    <t>Troškovi sudskih postupaka</t>
  </si>
  <si>
    <t>Zatezne kamate</t>
  </si>
  <si>
    <t>Energija</t>
  </si>
  <si>
    <t>Materijal i dijelovi za tekuće i investicijsko održavanje</t>
  </si>
  <si>
    <t>Službena, radna i zaštitna odjeća i obuća</t>
  </si>
  <si>
    <t>Komunalne usluge</t>
  </si>
  <si>
    <t>Zdravstvene i veterinarske usluge</t>
  </si>
  <si>
    <t>Reprezentacija</t>
  </si>
  <si>
    <t>Članarine i norme</t>
  </si>
  <si>
    <t>Bankarske usluge i usluge platnog prometa</t>
  </si>
  <si>
    <t>Skupina/Odjeljak</t>
  </si>
  <si>
    <t>Tekuće pomoći proračunskim korisnicima iz proračuna koji im nije nadležan</t>
  </si>
  <si>
    <t>Kapitalne pomoći proračunskom korisnicima iz proračuna koji im nije nadležan</t>
  </si>
  <si>
    <t>Kapitalni prijenosi između proračunskih korisnika istog proračuna temeljem prijenosa EU sredstava</t>
  </si>
  <si>
    <t>Prihodi od prodaje robe</t>
  </si>
  <si>
    <t>Prihodi od pruženih usluga</t>
  </si>
  <si>
    <t>Tekuće donacije</t>
  </si>
  <si>
    <t>Kapitalne donacije</t>
  </si>
  <si>
    <t>Ostali nespomenuti prihodi</t>
  </si>
  <si>
    <t xml:space="preserve">Prihodi od prodaje proizvoda i robe te pruženih usluga, prihodi od donacija </t>
  </si>
  <si>
    <t>Tekući prijenosi između proračunskIh korisnika istog proračuna</t>
  </si>
  <si>
    <t>Kapitalni prijenosi između poračunskIh korisnika istog proračuna</t>
  </si>
  <si>
    <t>Prihodi iz nadležnog proračuna za financiranje rashoda poslovanja</t>
  </si>
  <si>
    <t>Prihodi iz nadležnog proračuna za financiranje rashoda za nabavu nefinancijske imovine</t>
  </si>
  <si>
    <t>Naknade za prijevoz, rad na terenu i odvojeni život</t>
  </si>
  <si>
    <t>IZVJEŠTAJ O PRIHODIMA I RASHODIMA PREMA IZVORIMA FINANCIRANJA</t>
  </si>
  <si>
    <t xml:space="preserve">UKUPNO PRIHODI </t>
  </si>
  <si>
    <t>1 Opći prihodi i primici</t>
  </si>
  <si>
    <t>11 Opći prihodi i primici</t>
  </si>
  <si>
    <t>3 Vlastiti prihodi</t>
  </si>
  <si>
    <t>31 Vlastiti prihodi</t>
  </si>
  <si>
    <t>UKUPNO RASHODI</t>
  </si>
  <si>
    <t>1.1.2. Opći prihodi i primici prenesena sredstva</t>
  </si>
  <si>
    <t>3.2.2. Vlastiti prihodi-prenesena sredstva</t>
  </si>
  <si>
    <t>4 Prihodi za posebne namjene</t>
  </si>
  <si>
    <t>48 Prihodi za posebne namjenePK</t>
  </si>
  <si>
    <t>44 Prihodi za posebne namjene-Decentralizacija</t>
  </si>
  <si>
    <t>4.8.2. Prihodi za posebne namjene PK-prenesena sredstva</t>
  </si>
  <si>
    <t>5 Pomoći</t>
  </si>
  <si>
    <t>53 Pomoći EU</t>
  </si>
  <si>
    <t>54 Pomoći PK</t>
  </si>
  <si>
    <t>5.4.2. Pomoći PK-prenesena sredstva</t>
  </si>
  <si>
    <t>55 Pomoći EU za PK</t>
  </si>
  <si>
    <t>5.5.2. Pomoću EU za PK-prenesena sredstva</t>
  </si>
  <si>
    <t>6 Donacije</t>
  </si>
  <si>
    <t>62 Donacije proračunskim korisnicima SDŽ</t>
  </si>
  <si>
    <t>51 Pomoći</t>
  </si>
  <si>
    <t>9 Rezultat</t>
  </si>
  <si>
    <t>IZVJEŠTAJ PO PROGRAMSKOJ KLASIFIKACIJI</t>
  </si>
  <si>
    <t>IZVJEŠTAJ O PRIHODIMA I RASHODIMA PREMA EKONOMSKOJ KLASIFIKACIJI</t>
  </si>
  <si>
    <t>VIŠAK KORIŠTEN ZA POKRIĆE RASHODA</t>
  </si>
  <si>
    <t>Vlastiti izvori</t>
  </si>
  <si>
    <t>Višak prihoda poslovanja</t>
  </si>
  <si>
    <t>Vlastiti prihodi-višak</t>
  </si>
  <si>
    <t>Prihodi za posebne namjene - višak</t>
  </si>
  <si>
    <t>Opći prihodi i primici - višak</t>
  </si>
  <si>
    <t>Pomoći -višak</t>
  </si>
  <si>
    <t>MANJAK POKRIVEN TEKUĆIM PRIHODIMA</t>
  </si>
  <si>
    <t xml:space="preserve">Opći prihodi i primici </t>
  </si>
  <si>
    <t>Manjak prihoda poslovanja</t>
  </si>
  <si>
    <t>Prihodi za posebne namjene</t>
  </si>
  <si>
    <t>91 Opći prihodi i primici - višak</t>
  </si>
  <si>
    <t>93 Vlastiti prihodi-višak</t>
  </si>
  <si>
    <t>94 Prihodi za posebne namjene - višak</t>
  </si>
  <si>
    <t>95 Pomoći -višak</t>
  </si>
  <si>
    <t>Pomoći proračunskim korisnicima</t>
  </si>
  <si>
    <t>Tekući prijenosi između proračunskIh korisnika istog proračuna temeljem prijenosa EU</t>
  </si>
  <si>
    <t>IZVORNI PLAN/REBALANS 2024</t>
  </si>
  <si>
    <t>TEKUĆI PLAN 2024</t>
  </si>
  <si>
    <t>OSTVARENJE/IZVRŠENJE 1-6/2024</t>
  </si>
  <si>
    <t>OSTVARENJE/IZVRŠENJE 1.-6.2023.</t>
  </si>
  <si>
    <t>OSTVARENJE/IZVRŠENJE 1-6.2024</t>
  </si>
  <si>
    <t>Prihodi po posebnim propisima</t>
  </si>
  <si>
    <t>Prihodi iz nadležnog proračuna za financiranje redovne djelatnosti proračunskih korisnika</t>
  </si>
  <si>
    <t>Donacije od pravnih i fizičkih osoba izvan općeg proračuna</t>
  </si>
  <si>
    <t>Prihodi od prodaje proizvoda i robe te pruženih usluga</t>
  </si>
  <si>
    <t>Plaće (Bruto)</t>
  </si>
  <si>
    <t>Doprinosi na plaće</t>
  </si>
  <si>
    <t>Naknade troškova zaposlenima</t>
  </si>
  <si>
    <t>Rashodi zta materijal i energiju</t>
  </si>
  <si>
    <t>Sitni incentar i autogume</t>
  </si>
  <si>
    <t>Rashodi za usluge</t>
  </si>
  <si>
    <t>Člananrine i norme</t>
  </si>
  <si>
    <t>Ostali financijski rashodi</t>
  </si>
  <si>
    <t>Ostale naknade građanima i kućanstvima iz proračuna</t>
  </si>
  <si>
    <t>Naknade građanima i kućanstvima u naravi</t>
  </si>
  <si>
    <t>Postrojenja i oprema</t>
  </si>
  <si>
    <t>Knjige, umjetnička djela i ostale izložbene vrijednosti</t>
  </si>
  <si>
    <t>Aktivnost A400105</t>
  </si>
  <si>
    <t>Jadranski RZC Stem</t>
  </si>
  <si>
    <t>UČIMO ZAJEDNO VII</t>
  </si>
  <si>
    <t>Aktivnost T400122</t>
  </si>
  <si>
    <t>Izvor financiranja 5.3.2.</t>
  </si>
  <si>
    <t>Pomoći EU-prenesena sredstva</t>
  </si>
  <si>
    <t>Prevencija mentalnog zdravlja OŠ i Sš</t>
  </si>
  <si>
    <t>Aktivnost T400160</t>
  </si>
  <si>
    <t>Izvor financiranja 3.2.2</t>
  </si>
  <si>
    <t>5.3.2.Pomoću EU-prenesena sredstva</t>
  </si>
  <si>
    <t>Prihodi od imovine</t>
  </si>
  <si>
    <t xml:space="preserve">IZVRŠENJE POLUGODIŠNJEG FINANCIJSKOG PLANA PRORAČUNSKOG KORISNIKA JEDINICE LOKALNE I PODRUČNE (REGIONALNE) SAMOUPRAVE 
ZA 2024. </t>
  </si>
  <si>
    <t xml:space="preserve">IZVRŠENJE POLUGODIŠNJEG FINANCIJSKOG PLANA  PRORAČUNSKOG KORISNIKA JEDINICE LOKALNE I PODRUČNE (REGIONALNE) SAMOUPRAVE 
ZA 2024. </t>
  </si>
  <si>
    <t>Plaće zaprekovremeni rad</t>
  </si>
  <si>
    <t>Usluge promidžbe i informiranja</t>
  </si>
  <si>
    <t>Zakupnine i najamnine</t>
  </si>
  <si>
    <t>Premije osiguranja</t>
  </si>
  <si>
    <t>7=5/3*100</t>
  </si>
  <si>
    <t>5=4/2*100</t>
  </si>
  <si>
    <t>Kamate na oročena sredstva i depozite po viđenju</t>
  </si>
  <si>
    <t>Plaće za prekovremeni rad</t>
  </si>
  <si>
    <t>Doprinosi za zapošljavanje</t>
  </si>
  <si>
    <t>UKUPNI PRIHODI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</si>
</sst>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4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  <font>
      <sz val="12"/>
      <color indexed="8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i/>
      <sz val="9"/>
      <color indexed="8"/>
      <name val="Arial"/>
      <family val="2"/>
      <charset val="238"/>
    </font>
    <font>
      <sz val="9"/>
      <color theme="1"/>
      <name val="Arial"/>
      <family val="2"/>
      <charset val="238"/>
    </font>
    <font>
      <b/>
      <sz val="10"/>
      <color theme="1"/>
      <name val="Calibri"/>
      <family val="2"/>
      <charset val="238"/>
      <scheme val="minor"/>
    </font>
    <font>
      <i/>
      <sz val="10"/>
      <color indexed="8"/>
      <name val="Arial"/>
      <family val="2"/>
      <charset val="238"/>
    </font>
    <font>
      <i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0"/>
      <color rgb="FF000000"/>
      <name val="Arial"/>
      <family val="2"/>
      <charset val="238"/>
    </font>
    <font>
      <sz val="10"/>
      <color theme="1"/>
      <name val="Arial"/>
      <family val="2"/>
      <charset val="238"/>
    </font>
    <font>
      <i/>
      <sz val="10"/>
      <color rgb="FF000000"/>
      <name val="Arial"/>
      <family val="2"/>
      <charset val="238"/>
    </font>
    <font>
      <sz val="12"/>
      <name val="Calibri"/>
      <family val="2"/>
      <charset val="238"/>
      <scheme val="minor"/>
    </font>
    <font>
      <b/>
      <sz val="14"/>
      <name val="Arial"/>
      <family val="2"/>
      <charset val="238"/>
    </font>
    <font>
      <sz val="14"/>
      <name val="Arial"/>
      <family val="2"/>
      <charset val="238"/>
    </font>
    <font>
      <b/>
      <i/>
      <sz val="10"/>
      <color indexed="8"/>
      <name val="Arial"/>
      <family val="2"/>
      <charset val="238"/>
    </font>
    <font>
      <i/>
      <sz val="11"/>
      <color rgb="FF000000"/>
      <name val="Calibri"/>
      <family val="2"/>
      <charset val="238"/>
      <scheme val="minor"/>
    </font>
    <font>
      <b/>
      <i/>
      <sz val="11"/>
      <color theme="1"/>
      <name val="Calibri"/>
      <family val="2"/>
      <charset val="238"/>
      <scheme val="minor"/>
    </font>
    <font>
      <b/>
      <i/>
      <sz val="10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11"/>
      <name val="Times New Roman"/>
      <family val="1"/>
    </font>
    <font>
      <b/>
      <i/>
      <sz val="12"/>
      <name val="Arial"/>
      <family val="2"/>
      <charset val="238"/>
    </font>
    <font>
      <b/>
      <sz val="12"/>
      <color theme="1"/>
      <name val="Calibri"/>
      <family val="2"/>
      <charset val="238"/>
      <scheme val="minor"/>
    </font>
    <font>
      <b/>
      <sz val="11"/>
      <name val="Arial"/>
      <family val="2"/>
      <charset val="238"/>
    </font>
    <font>
      <b/>
      <sz val="11"/>
      <color indexed="8"/>
      <name val="Arial"/>
      <family val="2"/>
      <charset val="238"/>
    </font>
    <font>
      <sz val="11"/>
      <color indexed="8"/>
      <name val="Arial"/>
      <family val="2"/>
      <charset val="238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9" fillId="0" borderId="0"/>
    <xf numFmtId="0" fontId="3" fillId="0" borderId="0"/>
  </cellStyleXfs>
  <cellXfs count="289">
    <xf numFmtId="0" fontId="0" fillId="0" borderId="0" xfId="0"/>
    <xf numFmtId="0" fontId="2" fillId="0" borderId="0" xfId="0" applyNumberFormat="1" applyFont="1" applyFill="1" applyBorder="1" applyAlignment="1" applyProtection="1">
      <alignment horizontal="left" wrapText="1"/>
    </xf>
    <xf numFmtId="0" fontId="4" fillId="0" borderId="0" xfId="0" applyNumberFormat="1" applyFont="1" applyFill="1" applyBorder="1" applyAlignment="1" applyProtection="1">
      <alignment wrapText="1"/>
    </xf>
    <xf numFmtId="0" fontId="2" fillId="0" borderId="0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Border="1" applyAlignment="1" applyProtection="1">
      <alignment vertical="center" wrapText="1"/>
    </xf>
    <xf numFmtId="0" fontId="2" fillId="0" borderId="5" xfId="0" applyNumberFormat="1" applyFont="1" applyFill="1" applyBorder="1" applyAlignment="1" applyProtection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3" fontId="3" fillId="2" borderId="3" xfId="0" applyNumberFormat="1" applyFont="1" applyFill="1" applyBorder="1" applyAlignment="1">
      <alignment horizontal="right"/>
    </xf>
    <xf numFmtId="3" fontId="3" fillId="2" borderId="3" xfId="0" applyNumberFormat="1" applyFont="1" applyFill="1" applyBorder="1" applyAlignment="1" applyProtection="1">
      <alignment horizontal="right" wrapText="1"/>
    </xf>
    <xf numFmtId="0" fontId="10" fillId="2" borderId="3" xfId="0" applyNumberFormat="1" applyFont="1" applyFill="1" applyBorder="1" applyAlignment="1" applyProtection="1">
      <alignment horizontal="left" vertical="center" wrapText="1"/>
    </xf>
    <xf numFmtId="0" fontId="8" fillId="2" borderId="3" xfId="0" quotePrefix="1" applyFont="1" applyFill="1" applyBorder="1" applyAlignment="1">
      <alignment horizontal="left" vertical="center"/>
    </xf>
    <xf numFmtId="0" fontId="9" fillId="2" borderId="3" xfId="0" quotePrefix="1" applyFont="1" applyFill="1" applyBorder="1" applyAlignment="1">
      <alignment horizontal="left" vertical="center"/>
    </xf>
    <xf numFmtId="0" fontId="10" fillId="2" borderId="3" xfId="0" applyFont="1" applyFill="1" applyBorder="1" applyAlignment="1">
      <alignment horizontal="left" vertical="center"/>
    </xf>
    <xf numFmtId="0" fontId="10" fillId="2" borderId="3" xfId="0" applyNumberFormat="1" applyFont="1" applyFill="1" applyBorder="1" applyAlignment="1" applyProtection="1">
      <alignment horizontal="left" vertical="center"/>
    </xf>
    <xf numFmtId="0" fontId="8" fillId="2" borderId="3" xfId="0" applyNumberFormat="1" applyFont="1" applyFill="1" applyBorder="1" applyAlignment="1" applyProtection="1">
      <alignment horizontal="left" vertical="center" wrapText="1"/>
    </xf>
    <xf numFmtId="0" fontId="9" fillId="2" borderId="3" xfId="0" quotePrefix="1" applyFont="1" applyFill="1" applyBorder="1" applyAlignment="1">
      <alignment horizontal="left" vertical="center" wrapText="1"/>
    </xf>
    <xf numFmtId="0" fontId="9" fillId="2" borderId="3" xfId="0" applyNumberFormat="1" applyFont="1" applyFill="1" applyBorder="1" applyAlignment="1" applyProtection="1">
      <alignment horizontal="left" vertical="center" wrapText="1"/>
    </xf>
    <xf numFmtId="0" fontId="6" fillId="4" borderId="4" xfId="0" applyNumberFormat="1" applyFont="1" applyFill="1" applyBorder="1" applyAlignment="1" applyProtection="1">
      <alignment horizontal="center" vertical="center" wrapText="1"/>
    </xf>
    <xf numFmtId="0" fontId="6" fillId="4" borderId="3" xfId="0" applyNumberFormat="1" applyFont="1" applyFill="1" applyBorder="1" applyAlignment="1" applyProtection="1">
      <alignment horizontal="center" vertical="center" wrapText="1"/>
    </xf>
    <xf numFmtId="0" fontId="2" fillId="0" borderId="0" xfId="0" quotePrefix="1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Border="1" applyAlignment="1" applyProtection="1"/>
    <xf numFmtId="0" fontId="2" fillId="0" borderId="0" xfId="0" applyNumberFormat="1" applyFont="1" applyFill="1" applyBorder="1" applyAlignment="1" applyProtection="1">
      <alignment horizontal="center" vertical="center" wrapText="1"/>
    </xf>
    <xf numFmtId="0" fontId="10" fillId="2" borderId="3" xfId="0" applyNumberFormat="1" applyFont="1" applyFill="1" applyBorder="1" applyAlignment="1" applyProtection="1">
      <alignment vertical="center" wrapText="1"/>
    </xf>
    <xf numFmtId="0" fontId="8" fillId="2" borderId="3" xfId="0" applyNumberFormat="1" applyFont="1" applyFill="1" applyBorder="1" applyAlignment="1" applyProtection="1">
      <alignment vertical="center" wrapText="1"/>
    </xf>
    <xf numFmtId="0" fontId="10" fillId="2" borderId="3" xfId="0" quotePrefix="1" applyFont="1" applyFill="1" applyBorder="1" applyAlignment="1">
      <alignment horizontal="left" vertical="center"/>
    </xf>
    <xf numFmtId="0" fontId="3" fillId="2" borderId="4" xfId="0" applyNumberFormat="1" applyFont="1" applyFill="1" applyBorder="1" applyAlignment="1" applyProtection="1">
      <alignment horizontal="left" vertical="center" wrapText="1"/>
    </xf>
    <xf numFmtId="0" fontId="6" fillId="0" borderId="1" xfId="0" quotePrefix="1" applyFont="1" applyBorder="1" applyAlignment="1">
      <alignment horizontal="left" wrapText="1"/>
    </xf>
    <xf numFmtId="0" fontId="6" fillId="0" borderId="2" xfId="0" quotePrefix="1" applyFont="1" applyBorder="1" applyAlignment="1">
      <alignment horizontal="left" wrapText="1"/>
    </xf>
    <xf numFmtId="0" fontId="6" fillId="0" borderId="2" xfId="0" quotePrefix="1" applyFont="1" applyBorder="1" applyAlignment="1">
      <alignment horizontal="center" wrapText="1"/>
    </xf>
    <xf numFmtId="0" fontId="6" fillId="0" borderId="2" xfId="0" quotePrefix="1" applyNumberFormat="1" applyFont="1" applyFill="1" applyBorder="1" applyAlignment="1" applyProtection="1">
      <alignment horizontal="left"/>
    </xf>
    <xf numFmtId="3" fontId="6" fillId="3" borderId="3" xfId="0" applyNumberFormat="1" applyFont="1" applyFill="1" applyBorder="1" applyAlignment="1">
      <alignment horizontal="right"/>
    </xf>
    <xf numFmtId="3" fontId="6" fillId="0" borderId="3" xfId="0" applyNumberFormat="1" applyFont="1" applyFill="1" applyBorder="1" applyAlignment="1" applyProtection="1">
      <alignment horizontal="right" wrapText="1"/>
    </xf>
    <xf numFmtId="3" fontId="6" fillId="0" borderId="3" xfId="0" applyNumberFormat="1" applyFont="1" applyBorder="1" applyAlignment="1">
      <alignment horizontal="right"/>
    </xf>
    <xf numFmtId="0" fontId="16" fillId="0" borderId="5" xfId="0" applyFont="1" applyBorder="1" applyAlignment="1">
      <alignment horizontal="right" vertical="center"/>
    </xf>
    <xf numFmtId="0" fontId="10" fillId="3" borderId="1" xfId="0" applyFont="1" applyFill="1" applyBorder="1" applyAlignment="1">
      <alignment horizontal="left" vertical="center"/>
    </xf>
    <xf numFmtId="0" fontId="5" fillId="0" borderId="0" xfId="0" applyNumberFormat="1" applyFont="1" applyFill="1" applyBorder="1" applyAlignment="1" applyProtection="1">
      <alignment horizontal="center" vertical="center" wrapText="1"/>
    </xf>
    <xf numFmtId="0" fontId="12" fillId="0" borderId="0" xfId="0" applyFont="1" applyAlignment="1">
      <alignment wrapText="1"/>
    </xf>
    <xf numFmtId="0" fontId="8" fillId="3" borderId="2" xfId="0" applyNumberFormat="1" applyFont="1" applyFill="1" applyBorder="1" applyAlignment="1" applyProtection="1">
      <alignment vertical="center"/>
    </xf>
    <xf numFmtId="3" fontId="17" fillId="2" borderId="3" xfId="0" applyNumberFormat="1" applyFont="1" applyFill="1" applyBorder="1" applyAlignment="1">
      <alignment horizontal="right"/>
    </xf>
    <xf numFmtId="0" fontId="18" fillId="0" borderId="0" xfId="0" applyFont="1"/>
    <xf numFmtId="0" fontId="0" fillId="0" borderId="0" xfId="0" applyFont="1"/>
    <xf numFmtId="0" fontId="6" fillId="0" borderId="0" xfId="0" applyNumberFormat="1" applyFont="1" applyFill="1" applyBorder="1" applyAlignment="1" applyProtection="1">
      <alignment horizontal="center" vertical="center" wrapText="1"/>
    </xf>
    <xf numFmtId="0" fontId="21" fillId="0" borderId="0" xfId="0" applyFont="1"/>
    <xf numFmtId="0" fontId="20" fillId="0" borderId="3" xfId="1" applyNumberFormat="1" applyFont="1" applyFill="1" applyBorder="1" applyAlignment="1" applyProtection="1">
      <alignment horizontal="left" vertical="center" wrapText="1"/>
    </xf>
    <xf numFmtId="0" fontId="22" fillId="0" borderId="3" xfId="1" applyNumberFormat="1" applyFont="1" applyFill="1" applyBorder="1" applyAlignment="1" applyProtection="1">
      <alignment horizontal="left" vertical="center" wrapText="1"/>
    </xf>
    <xf numFmtId="0" fontId="7" fillId="0" borderId="0" xfId="0" applyNumberFormat="1" applyFont="1" applyFill="1" applyBorder="1" applyAlignment="1" applyProtection="1">
      <alignment horizontal="center" vertical="center" wrapText="1"/>
    </xf>
    <xf numFmtId="0" fontId="23" fillId="0" borderId="0" xfId="0" applyFont="1" applyAlignment="1">
      <alignment wrapText="1"/>
    </xf>
    <xf numFmtId="0" fontId="24" fillId="0" borderId="0" xfId="0" quotePrefix="1" applyNumberFormat="1" applyFont="1" applyFill="1" applyBorder="1" applyAlignment="1" applyProtection="1">
      <alignment horizontal="center" vertical="center" wrapText="1"/>
    </xf>
    <xf numFmtId="0" fontId="25" fillId="0" borderId="0" xfId="0" applyNumberFormat="1" applyFont="1" applyFill="1" applyBorder="1" applyAlignment="1" applyProtection="1">
      <alignment horizontal="center" vertical="center" wrapText="1"/>
    </xf>
    <xf numFmtId="0" fontId="8" fillId="0" borderId="0" xfId="0" applyNumberFormat="1" applyFont="1" applyFill="1" applyBorder="1" applyAlignment="1" applyProtection="1"/>
    <xf numFmtId="0" fontId="10" fillId="0" borderId="1" xfId="0" quotePrefix="1" applyFont="1" applyBorder="1" applyAlignment="1">
      <alignment horizontal="left" wrapText="1"/>
    </xf>
    <xf numFmtId="0" fontId="10" fillId="0" borderId="2" xfId="0" quotePrefix="1" applyFont="1" applyBorder="1" applyAlignment="1">
      <alignment horizontal="left" wrapText="1"/>
    </xf>
    <xf numFmtId="0" fontId="10" fillId="0" borderId="2" xfId="0" quotePrefix="1" applyFont="1" applyBorder="1" applyAlignment="1">
      <alignment horizontal="center" wrapText="1"/>
    </xf>
    <xf numFmtId="0" fontId="10" fillId="0" borderId="2" xfId="0" quotePrefix="1" applyNumberFormat="1" applyFont="1" applyFill="1" applyBorder="1" applyAlignment="1" applyProtection="1">
      <alignment horizontal="left"/>
    </xf>
    <xf numFmtId="0" fontId="3" fillId="2" borderId="1" xfId="0" applyNumberFormat="1" applyFont="1" applyFill="1" applyBorder="1" applyAlignment="1" applyProtection="1">
      <alignment horizontal="left" vertical="center" wrapText="1"/>
    </xf>
    <xf numFmtId="0" fontId="3" fillId="2" borderId="2" xfId="0" applyNumberFormat="1" applyFont="1" applyFill="1" applyBorder="1" applyAlignment="1" applyProtection="1">
      <alignment horizontal="left" vertical="center" wrapText="1"/>
    </xf>
    <xf numFmtId="0" fontId="3" fillId="2" borderId="4" xfId="0" applyNumberFormat="1" applyFont="1" applyFill="1" applyBorder="1" applyAlignment="1" applyProtection="1">
      <alignment horizontal="left" vertical="center" wrapText="1"/>
    </xf>
    <xf numFmtId="0" fontId="3" fillId="2" borderId="1" xfId="0" applyNumberFormat="1" applyFont="1" applyFill="1" applyBorder="1" applyAlignment="1" applyProtection="1">
      <alignment horizontal="left" vertical="center" wrapText="1" indent="1"/>
    </xf>
    <xf numFmtId="0" fontId="3" fillId="2" borderId="2" xfId="0" applyNumberFormat="1" applyFont="1" applyFill="1" applyBorder="1" applyAlignment="1" applyProtection="1">
      <alignment horizontal="left" vertical="center" wrapText="1" indent="1"/>
    </xf>
    <xf numFmtId="0" fontId="3" fillId="2" borderId="4" xfId="0" applyNumberFormat="1" applyFont="1" applyFill="1" applyBorder="1" applyAlignment="1" applyProtection="1">
      <alignment horizontal="left" vertical="center" wrapText="1" indent="1"/>
    </xf>
    <xf numFmtId="0" fontId="17" fillId="2" borderId="1" xfId="0" applyNumberFormat="1" applyFont="1" applyFill="1" applyBorder="1" applyAlignment="1" applyProtection="1">
      <alignment horizontal="left" vertical="center" wrapText="1"/>
    </xf>
    <xf numFmtId="0" fontId="17" fillId="2" borderId="2" xfId="0" applyNumberFormat="1" applyFont="1" applyFill="1" applyBorder="1" applyAlignment="1" applyProtection="1">
      <alignment horizontal="left" vertical="center" wrapText="1"/>
    </xf>
    <xf numFmtId="0" fontId="17" fillId="2" borderId="4" xfId="0" applyNumberFormat="1" applyFont="1" applyFill="1" applyBorder="1" applyAlignment="1" applyProtection="1">
      <alignment horizontal="left" vertical="center" wrapText="1"/>
    </xf>
    <xf numFmtId="4" fontId="3" fillId="2" borderId="3" xfId="0" applyNumberFormat="1" applyFont="1" applyFill="1" applyBorder="1" applyAlignment="1">
      <alignment horizontal="right"/>
    </xf>
    <xf numFmtId="0" fontId="10" fillId="5" borderId="3" xfId="0" applyNumberFormat="1" applyFont="1" applyFill="1" applyBorder="1" applyAlignment="1" applyProtection="1">
      <alignment horizontal="left" vertical="center" wrapText="1"/>
    </xf>
    <xf numFmtId="4" fontId="3" fillId="5" borderId="3" xfId="0" applyNumberFormat="1" applyFont="1" applyFill="1" applyBorder="1" applyAlignment="1">
      <alignment horizontal="right"/>
    </xf>
    <xf numFmtId="0" fontId="10" fillId="5" borderId="3" xfId="0" applyFont="1" applyFill="1" applyBorder="1" applyAlignment="1">
      <alignment horizontal="left" vertical="center"/>
    </xf>
    <xf numFmtId="0" fontId="10" fillId="5" borderId="3" xfId="0" applyNumberFormat="1" applyFont="1" applyFill="1" applyBorder="1" applyAlignment="1" applyProtection="1">
      <alignment horizontal="left" vertical="center"/>
    </xf>
    <xf numFmtId="0" fontId="10" fillId="5" borderId="3" xfId="0" applyNumberFormat="1" applyFont="1" applyFill="1" applyBorder="1" applyAlignment="1" applyProtection="1">
      <alignment vertical="center" wrapText="1"/>
    </xf>
    <xf numFmtId="0" fontId="3" fillId="2" borderId="1" xfId="0" applyNumberFormat="1" applyFont="1" applyFill="1" applyBorder="1" applyAlignment="1" applyProtection="1">
      <alignment horizontal="left" vertical="center" wrapText="1"/>
    </xf>
    <xf numFmtId="0" fontId="3" fillId="2" borderId="2" xfId="0" applyNumberFormat="1" applyFont="1" applyFill="1" applyBorder="1" applyAlignment="1" applyProtection="1">
      <alignment horizontal="left" vertical="center" wrapText="1"/>
    </xf>
    <xf numFmtId="0" fontId="3" fillId="2" borderId="4" xfId="0" applyNumberFormat="1" applyFont="1" applyFill="1" applyBorder="1" applyAlignment="1" applyProtection="1">
      <alignment horizontal="left" vertical="center" wrapText="1"/>
    </xf>
    <xf numFmtId="4" fontId="22" fillId="0" borderId="3" xfId="1" applyNumberFormat="1" applyFont="1" applyFill="1" applyBorder="1" applyAlignment="1" applyProtection="1">
      <alignment horizontal="left" vertical="center" wrapText="1"/>
    </xf>
    <xf numFmtId="4" fontId="18" fillId="0" borderId="3" xfId="0" applyNumberFormat="1" applyFont="1" applyBorder="1"/>
    <xf numFmtId="4" fontId="6" fillId="3" borderId="3" xfId="0" applyNumberFormat="1" applyFont="1" applyFill="1" applyBorder="1" applyAlignment="1">
      <alignment horizontal="right"/>
    </xf>
    <xf numFmtId="4" fontId="6" fillId="0" borderId="3" xfId="0" applyNumberFormat="1" applyFont="1" applyFill="1" applyBorder="1" applyAlignment="1">
      <alignment horizontal="right"/>
    </xf>
    <xf numFmtId="4" fontId="6" fillId="0" borderId="3" xfId="0" applyNumberFormat="1" applyFont="1" applyBorder="1" applyAlignment="1">
      <alignment horizontal="right"/>
    </xf>
    <xf numFmtId="0" fontId="6" fillId="6" borderId="4" xfId="0" applyNumberFormat="1" applyFont="1" applyFill="1" applyBorder="1" applyAlignment="1" applyProtection="1">
      <alignment horizontal="left" vertical="center" wrapText="1"/>
    </xf>
    <xf numFmtId="0" fontId="6" fillId="7" borderId="4" xfId="0" applyNumberFormat="1" applyFont="1" applyFill="1" applyBorder="1" applyAlignment="1" applyProtection="1">
      <alignment horizontal="left" vertical="center" wrapText="1"/>
    </xf>
    <xf numFmtId="4" fontId="3" fillId="7" borderId="3" xfId="0" applyNumberFormat="1" applyFont="1" applyFill="1" applyBorder="1" applyAlignment="1">
      <alignment horizontal="right"/>
    </xf>
    <xf numFmtId="4" fontId="6" fillId="7" borderId="3" xfId="0" applyNumberFormat="1" applyFont="1" applyFill="1" applyBorder="1" applyAlignment="1">
      <alignment horizontal="right"/>
    </xf>
    <xf numFmtId="4" fontId="3" fillId="8" borderId="3" xfId="0" applyNumberFormat="1" applyFont="1" applyFill="1" applyBorder="1" applyAlignment="1">
      <alignment horizontal="right"/>
    </xf>
    <xf numFmtId="4" fontId="3" fillId="7" borderId="3" xfId="0" applyNumberFormat="1" applyFont="1" applyFill="1" applyBorder="1" applyAlignment="1" applyProtection="1">
      <alignment horizontal="right" wrapText="1"/>
    </xf>
    <xf numFmtId="0" fontId="17" fillId="8" borderId="4" xfId="0" applyNumberFormat="1" applyFont="1" applyFill="1" applyBorder="1" applyAlignment="1" applyProtection="1">
      <alignment horizontal="left" vertical="center" wrapText="1"/>
    </xf>
    <xf numFmtId="4" fontId="17" fillId="8" borderId="3" xfId="0" applyNumberFormat="1" applyFont="1" applyFill="1" applyBorder="1" applyAlignment="1">
      <alignment horizontal="right"/>
    </xf>
    <xf numFmtId="4" fontId="6" fillId="6" borderId="3" xfId="0" applyNumberFormat="1" applyFont="1" applyFill="1" applyBorder="1" applyAlignment="1">
      <alignment horizontal="right"/>
    </xf>
    <xf numFmtId="4" fontId="27" fillId="0" borderId="3" xfId="1" applyNumberFormat="1" applyFont="1" applyFill="1" applyBorder="1" applyAlignment="1" applyProtection="1">
      <alignment horizontal="right" vertical="center" wrapText="1"/>
    </xf>
    <xf numFmtId="0" fontId="8" fillId="7" borderId="3" xfId="0" quotePrefix="1" applyFont="1" applyFill="1" applyBorder="1" applyAlignment="1">
      <alignment horizontal="left" vertical="center"/>
    </xf>
    <xf numFmtId="0" fontId="9" fillId="7" borderId="3" xfId="0" quotePrefix="1" applyFont="1" applyFill="1" applyBorder="1" applyAlignment="1">
      <alignment horizontal="left" vertical="center"/>
    </xf>
    <xf numFmtId="0" fontId="8" fillId="7" borderId="3" xfId="0" applyNumberFormat="1" applyFont="1" applyFill="1" applyBorder="1" applyAlignment="1" applyProtection="1">
      <alignment horizontal="left" vertical="center" wrapText="1"/>
    </xf>
    <xf numFmtId="0" fontId="8" fillId="2" borderId="0" xfId="0" applyNumberFormat="1" applyFont="1" applyFill="1" applyBorder="1" applyAlignment="1" applyProtection="1">
      <alignment horizontal="left" vertical="center" wrapText="1"/>
    </xf>
    <xf numFmtId="0" fontId="9" fillId="2" borderId="0" xfId="0" quotePrefix="1" applyFont="1" applyFill="1" applyBorder="1" applyAlignment="1">
      <alignment horizontal="left" vertical="center"/>
    </xf>
    <xf numFmtId="4" fontId="9" fillId="2" borderId="0" xfId="0" quotePrefix="1" applyNumberFormat="1" applyFont="1" applyFill="1" applyBorder="1" applyAlignment="1">
      <alignment horizontal="left" vertical="center"/>
    </xf>
    <xf numFmtId="4" fontId="3" fillId="2" borderId="0" xfId="0" applyNumberFormat="1" applyFont="1" applyFill="1" applyBorder="1" applyAlignment="1">
      <alignment horizontal="right"/>
    </xf>
    <xf numFmtId="4" fontId="3" fillId="2" borderId="0" xfId="0" applyNumberFormat="1" applyFont="1" applyFill="1" applyBorder="1" applyAlignment="1" applyProtection="1">
      <alignment horizontal="right" wrapText="1"/>
    </xf>
    <xf numFmtId="4" fontId="6" fillId="2" borderId="3" xfId="0" applyNumberFormat="1" applyFont="1" applyFill="1" applyBorder="1" applyAlignment="1">
      <alignment horizontal="right"/>
    </xf>
    <xf numFmtId="4" fontId="3" fillId="8" borderId="4" xfId="0" applyNumberFormat="1" applyFont="1" applyFill="1" applyBorder="1" applyAlignment="1">
      <alignment horizontal="right"/>
    </xf>
    <xf numFmtId="4" fontId="3" fillId="2" borderId="4" xfId="0" applyNumberFormat="1" applyFont="1" applyFill="1" applyBorder="1" applyAlignment="1">
      <alignment horizontal="right"/>
    </xf>
    <xf numFmtId="0" fontId="8" fillId="8" borderId="3" xfId="0" quotePrefix="1" applyFont="1" applyFill="1" applyBorder="1" applyAlignment="1">
      <alignment horizontal="left" vertical="center"/>
    </xf>
    <xf numFmtId="0" fontId="9" fillId="8" borderId="3" xfId="0" quotePrefix="1" applyFont="1" applyFill="1" applyBorder="1" applyAlignment="1">
      <alignment horizontal="left" vertical="center"/>
    </xf>
    <xf numFmtId="4" fontId="9" fillId="8" borderId="3" xfId="0" quotePrefix="1" applyNumberFormat="1" applyFont="1" applyFill="1" applyBorder="1" applyAlignment="1">
      <alignment horizontal="right" vertical="center"/>
    </xf>
    <xf numFmtId="0" fontId="9" fillId="8" borderId="3" xfId="0" applyNumberFormat="1" applyFont="1" applyFill="1" applyBorder="1" applyAlignment="1" applyProtection="1">
      <alignment horizontal="left" vertical="center" wrapText="1"/>
    </xf>
    <xf numFmtId="4" fontId="9" fillId="8" borderId="3" xfId="0" applyNumberFormat="1" applyFont="1" applyFill="1" applyBorder="1" applyAlignment="1" applyProtection="1">
      <alignment horizontal="right" vertical="center" wrapText="1"/>
    </xf>
    <xf numFmtId="0" fontId="9" fillId="8" borderId="3" xfId="0" quotePrefix="1" applyFont="1" applyFill="1" applyBorder="1" applyAlignment="1">
      <alignment horizontal="left" vertical="center" wrapText="1"/>
    </xf>
    <xf numFmtId="4" fontId="8" fillId="8" borderId="3" xfId="0" quotePrefix="1" applyNumberFormat="1" applyFont="1" applyFill="1" applyBorder="1" applyAlignment="1">
      <alignment horizontal="right" vertical="center" wrapText="1"/>
    </xf>
    <xf numFmtId="0" fontId="8" fillId="8" borderId="3" xfId="0" applyNumberFormat="1" applyFont="1" applyFill="1" applyBorder="1" applyAlignment="1" applyProtection="1">
      <alignment horizontal="left" vertical="center" wrapText="1"/>
    </xf>
    <xf numFmtId="0" fontId="10" fillId="4" borderId="3" xfId="0" applyNumberFormat="1" applyFont="1" applyFill="1" applyBorder="1" applyAlignment="1" applyProtection="1">
      <alignment horizontal="left" vertical="center" wrapText="1"/>
    </xf>
    <xf numFmtId="4" fontId="6" fillId="4" borderId="3" xfId="0" applyNumberFormat="1" applyFont="1" applyFill="1" applyBorder="1" applyAlignment="1">
      <alignment horizontal="right"/>
    </xf>
    <xf numFmtId="0" fontId="3" fillId="8" borderId="4" xfId="0" applyNumberFormat="1" applyFont="1" applyFill="1" applyBorder="1" applyAlignment="1" applyProtection="1">
      <alignment horizontal="left" vertical="center" wrapText="1"/>
    </xf>
    <xf numFmtId="0" fontId="3" fillId="2" borderId="1" xfId="0" applyNumberFormat="1" applyFont="1" applyFill="1" applyBorder="1" applyAlignment="1" applyProtection="1">
      <alignment horizontal="left" vertical="center" wrapText="1"/>
    </xf>
    <xf numFmtId="0" fontId="3" fillId="2" borderId="2" xfId="0" applyNumberFormat="1" applyFont="1" applyFill="1" applyBorder="1" applyAlignment="1" applyProtection="1">
      <alignment horizontal="left" vertical="center" wrapText="1"/>
    </xf>
    <xf numFmtId="0" fontId="3" fillId="2" borderId="4" xfId="0" applyNumberFormat="1" applyFont="1" applyFill="1" applyBorder="1" applyAlignment="1" applyProtection="1">
      <alignment horizontal="left" vertical="center" wrapText="1"/>
    </xf>
    <xf numFmtId="0" fontId="3" fillId="2" borderId="1" xfId="0" applyNumberFormat="1" applyFont="1" applyFill="1" applyBorder="1" applyAlignment="1" applyProtection="1">
      <alignment horizontal="left" vertical="center" wrapText="1" indent="1"/>
    </xf>
    <xf numFmtId="0" fontId="3" fillId="2" borderId="2" xfId="0" applyNumberFormat="1" applyFont="1" applyFill="1" applyBorder="1" applyAlignment="1" applyProtection="1">
      <alignment horizontal="left" vertical="center" wrapText="1" indent="1"/>
    </xf>
    <xf numFmtId="0" fontId="3" fillId="2" borderId="4" xfId="0" applyNumberFormat="1" applyFont="1" applyFill="1" applyBorder="1" applyAlignment="1" applyProtection="1">
      <alignment horizontal="left" vertical="center" wrapText="1" indent="1"/>
    </xf>
    <xf numFmtId="0" fontId="3" fillId="2" borderId="1" xfId="0" applyNumberFormat="1" applyFont="1" applyFill="1" applyBorder="1" applyAlignment="1" applyProtection="1">
      <alignment horizontal="left" vertical="center" wrapText="1"/>
    </xf>
    <xf numFmtId="0" fontId="3" fillId="2" borderId="2" xfId="0" applyNumberFormat="1" applyFont="1" applyFill="1" applyBorder="1" applyAlignment="1" applyProtection="1">
      <alignment horizontal="left" vertical="center" wrapText="1"/>
    </xf>
    <xf numFmtId="0" fontId="3" fillId="2" borderId="4" xfId="0" applyNumberFormat="1" applyFont="1" applyFill="1" applyBorder="1" applyAlignment="1" applyProtection="1">
      <alignment horizontal="left" vertical="center" wrapText="1"/>
    </xf>
    <xf numFmtId="4" fontId="6" fillId="8" borderId="3" xfId="0" applyNumberFormat="1" applyFont="1" applyFill="1" applyBorder="1" applyAlignment="1">
      <alignment horizontal="right"/>
    </xf>
    <xf numFmtId="0" fontId="6" fillId="4" borderId="4" xfId="0" applyNumberFormat="1" applyFont="1" applyFill="1" applyBorder="1" applyAlignment="1" applyProtection="1">
      <alignment horizontal="center" vertical="center" wrapText="1"/>
    </xf>
    <xf numFmtId="0" fontId="3" fillId="2" borderId="1" xfId="0" applyNumberFormat="1" applyFont="1" applyFill="1" applyBorder="1" applyAlignment="1" applyProtection="1">
      <alignment horizontal="left" vertical="center" wrapText="1" indent="1"/>
    </xf>
    <xf numFmtId="0" fontId="3" fillId="2" borderId="2" xfId="0" applyNumberFormat="1" applyFont="1" applyFill="1" applyBorder="1" applyAlignment="1" applyProtection="1">
      <alignment horizontal="left" vertical="center" wrapText="1" indent="1"/>
    </xf>
    <xf numFmtId="0" fontId="3" fillId="2" borderId="4" xfId="0" applyNumberFormat="1" applyFont="1" applyFill="1" applyBorder="1" applyAlignment="1" applyProtection="1">
      <alignment horizontal="left" vertical="center" wrapText="1" indent="1"/>
    </xf>
    <xf numFmtId="0" fontId="6" fillId="4" borderId="4" xfId="0" applyNumberFormat="1" applyFont="1" applyFill="1" applyBorder="1" applyAlignment="1" applyProtection="1">
      <alignment horizontal="center" vertical="center" wrapText="1"/>
    </xf>
    <xf numFmtId="0" fontId="0" fillId="0" borderId="0" xfId="0"/>
    <xf numFmtId="0" fontId="2" fillId="0" borderId="0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Border="1" applyAlignment="1" applyProtection="1">
      <alignment vertical="center" wrapText="1"/>
    </xf>
    <xf numFmtId="0" fontId="0" fillId="0" borderId="0" xfId="0"/>
    <xf numFmtId="0" fontId="2" fillId="0" borderId="0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Border="1" applyAlignment="1" applyProtection="1">
      <alignment vertical="center" wrapText="1"/>
    </xf>
    <xf numFmtId="0" fontId="0" fillId="0" borderId="0" xfId="0"/>
    <xf numFmtId="0" fontId="10" fillId="2" borderId="3" xfId="0" applyNumberFormat="1" applyFont="1" applyFill="1" applyBorder="1" applyAlignment="1" applyProtection="1">
      <alignment horizontal="left" vertical="center" wrapText="1"/>
    </xf>
    <xf numFmtId="0" fontId="8" fillId="2" borderId="3" xfId="0" quotePrefix="1" applyFont="1" applyFill="1" applyBorder="1" applyAlignment="1">
      <alignment horizontal="left" vertical="center"/>
    </xf>
    <xf numFmtId="0" fontId="5" fillId="0" borderId="0" xfId="0" applyNumberFormat="1" applyFont="1" applyFill="1" applyBorder="1" applyAlignment="1" applyProtection="1">
      <alignment vertical="center" wrapText="1"/>
    </xf>
    <xf numFmtId="0" fontId="3" fillId="2" borderId="4" xfId="0" applyNumberFormat="1" applyFont="1" applyFill="1" applyBorder="1" applyAlignment="1" applyProtection="1">
      <alignment horizontal="left" vertical="center" wrapText="1"/>
    </xf>
    <xf numFmtId="0" fontId="3" fillId="2" borderId="1" xfId="0" applyNumberFormat="1" applyFont="1" applyFill="1" applyBorder="1" applyAlignment="1" applyProtection="1">
      <alignment horizontal="left" vertical="center" wrapText="1"/>
    </xf>
    <xf numFmtId="0" fontId="3" fillId="2" borderId="2" xfId="0" applyNumberFormat="1" applyFont="1" applyFill="1" applyBorder="1" applyAlignment="1" applyProtection="1">
      <alignment horizontal="left" vertical="center" wrapText="1"/>
    </xf>
    <xf numFmtId="0" fontId="3" fillId="2" borderId="1" xfId="0" applyNumberFormat="1" applyFont="1" applyFill="1" applyBorder="1" applyAlignment="1" applyProtection="1">
      <alignment vertical="center" wrapText="1"/>
    </xf>
    <xf numFmtId="0" fontId="3" fillId="2" borderId="4" xfId="0" applyNumberFormat="1" applyFont="1" applyFill="1" applyBorder="1" applyAlignment="1" applyProtection="1">
      <alignment vertical="center" wrapText="1"/>
    </xf>
    <xf numFmtId="0" fontId="3" fillId="2" borderId="2" xfId="0" applyNumberFormat="1" applyFont="1" applyFill="1" applyBorder="1" applyAlignment="1" applyProtection="1">
      <alignment horizontal="center" vertical="center" wrapText="1"/>
    </xf>
    <xf numFmtId="0" fontId="3" fillId="2" borderId="1" xfId="0" applyNumberFormat="1" applyFont="1" applyFill="1" applyBorder="1" applyAlignment="1" applyProtection="1">
      <alignment horizontal="center" vertical="center" wrapText="1"/>
    </xf>
    <xf numFmtId="0" fontId="3" fillId="2" borderId="4" xfId="0" applyNumberFormat="1" applyFont="1" applyFill="1" applyBorder="1" applyAlignment="1" applyProtection="1">
      <alignment horizontal="center" vertical="center" wrapText="1"/>
    </xf>
    <xf numFmtId="0" fontId="3" fillId="2" borderId="1" xfId="0" applyNumberFormat="1" applyFont="1" applyFill="1" applyBorder="1" applyAlignment="1" applyProtection="1">
      <alignment horizontal="center" vertical="center"/>
    </xf>
    <xf numFmtId="0" fontId="3" fillId="2" borderId="2" xfId="0" applyNumberFormat="1" applyFont="1" applyFill="1" applyBorder="1" applyAlignment="1" applyProtection="1">
      <alignment horizontal="center" vertical="center"/>
    </xf>
    <xf numFmtId="0" fontId="3" fillId="2" borderId="4" xfId="0" applyNumberFormat="1" applyFont="1" applyFill="1" applyBorder="1" applyAlignment="1" applyProtection="1">
      <alignment horizontal="center" vertical="center"/>
    </xf>
    <xf numFmtId="0" fontId="26" fillId="4" borderId="11" xfId="0" applyNumberFormat="1" applyFont="1" applyFill="1" applyBorder="1" applyAlignment="1" applyProtection="1">
      <alignment horizontal="left" vertical="center" wrapText="1"/>
    </xf>
    <xf numFmtId="4" fontId="28" fillId="4" borderId="11" xfId="0" applyNumberFormat="1" applyFont="1" applyFill="1" applyBorder="1"/>
    <xf numFmtId="0" fontId="3" fillId="2" borderId="7" xfId="0" applyNumberFormat="1" applyFont="1" applyFill="1" applyBorder="1" applyAlignment="1" applyProtection="1">
      <alignment horizontal="left" vertical="center" wrapText="1"/>
    </xf>
    <xf numFmtId="0" fontId="3" fillId="2" borderId="6" xfId="0" applyNumberFormat="1" applyFont="1" applyFill="1" applyBorder="1" applyAlignment="1" applyProtection="1">
      <alignment horizontal="left" vertical="center" wrapText="1"/>
    </xf>
    <xf numFmtId="0" fontId="3" fillId="2" borderId="8" xfId="0" applyNumberFormat="1" applyFont="1" applyFill="1" applyBorder="1" applyAlignment="1" applyProtection="1">
      <alignment horizontal="left" vertical="center" wrapText="1"/>
    </xf>
    <xf numFmtId="0" fontId="17" fillId="2" borderId="1" xfId="0" applyNumberFormat="1" applyFont="1" applyFill="1" applyBorder="1" applyAlignment="1" applyProtection="1">
      <alignment horizontal="center" vertical="center" wrapText="1"/>
    </xf>
    <xf numFmtId="4" fontId="18" fillId="2" borderId="3" xfId="0" applyNumberFormat="1" applyFont="1" applyFill="1" applyBorder="1"/>
    <xf numFmtId="4" fontId="20" fillId="0" borderId="3" xfId="1" applyNumberFormat="1" applyFont="1" applyFill="1" applyBorder="1" applyAlignment="1" applyProtection="1">
      <alignment horizontal="right" vertical="center" wrapText="1"/>
    </xf>
    <xf numFmtId="4" fontId="0" fillId="0" borderId="3" xfId="0" applyNumberFormat="1" applyBorder="1" applyAlignment="1">
      <alignment horizontal="right"/>
    </xf>
    <xf numFmtId="4" fontId="18" fillId="0" borderId="3" xfId="0" applyNumberFormat="1" applyFont="1" applyBorder="1" applyAlignment="1">
      <alignment horizontal="right"/>
    </xf>
    <xf numFmtId="0" fontId="21" fillId="7" borderId="3" xfId="0" applyNumberFormat="1" applyFont="1" applyFill="1" applyBorder="1" applyAlignment="1" applyProtection="1">
      <alignment horizontal="left" vertical="center" wrapText="1"/>
    </xf>
    <xf numFmtId="4" fontId="21" fillId="7" borderId="3" xfId="0" applyNumberFormat="1" applyFont="1" applyFill="1" applyBorder="1" applyAlignment="1">
      <alignment horizontal="right"/>
    </xf>
    <xf numFmtId="0" fontId="21" fillId="8" borderId="3" xfId="0" applyNumberFormat="1" applyFont="1" applyFill="1" applyBorder="1" applyAlignment="1" applyProtection="1">
      <alignment horizontal="left" vertical="center" wrapText="1"/>
    </xf>
    <xf numFmtId="4" fontId="21" fillId="8" borderId="3" xfId="0" applyNumberFormat="1" applyFont="1" applyFill="1" applyBorder="1" applyAlignment="1">
      <alignment horizontal="right"/>
    </xf>
    <xf numFmtId="4" fontId="9" fillId="7" borderId="3" xfId="0" quotePrefix="1" applyNumberFormat="1" applyFont="1" applyFill="1" applyBorder="1" applyAlignment="1">
      <alignment horizontal="right" vertical="center"/>
    </xf>
    <xf numFmtId="0" fontId="8" fillId="4" borderId="3" xfId="0" quotePrefix="1" applyFont="1" applyFill="1" applyBorder="1" applyAlignment="1">
      <alignment horizontal="left" vertical="center"/>
    </xf>
    <xf numFmtId="0" fontId="9" fillId="4" borderId="3" xfId="0" quotePrefix="1" applyFont="1" applyFill="1" applyBorder="1" applyAlignment="1">
      <alignment horizontal="left" vertical="center" wrapText="1"/>
    </xf>
    <xf numFmtId="4" fontId="3" fillId="4" borderId="3" xfId="0" applyNumberFormat="1" applyFont="1" applyFill="1" applyBorder="1" applyAlignment="1">
      <alignment horizontal="right"/>
    </xf>
    <xf numFmtId="0" fontId="9" fillId="7" borderId="3" xfId="0" applyNumberFormat="1" applyFont="1" applyFill="1" applyBorder="1" applyAlignment="1" applyProtection="1">
      <alignment horizontal="left" vertical="center" wrapText="1"/>
    </xf>
    <xf numFmtId="4" fontId="9" fillId="7" borderId="3" xfId="0" applyNumberFormat="1" applyFont="1" applyFill="1" applyBorder="1" applyAlignment="1" applyProtection="1">
      <alignment horizontal="right" vertical="center" wrapText="1"/>
    </xf>
    <xf numFmtId="0" fontId="10" fillId="4" borderId="3" xfId="0" quotePrefix="1" applyFont="1" applyFill="1" applyBorder="1" applyAlignment="1">
      <alignment horizontal="left" vertical="center"/>
    </xf>
    <xf numFmtId="0" fontId="9" fillId="7" borderId="3" xfId="0" quotePrefix="1" applyFont="1" applyFill="1" applyBorder="1" applyAlignment="1">
      <alignment horizontal="left" vertical="center" wrapText="1"/>
    </xf>
    <xf numFmtId="4" fontId="8" fillId="7" borderId="3" xfId="0" quotePrefix="1" applyNumberFormat="1" applyFont="1" applyFill="1" applyBorder="1" applyAlignment="1">
      <alignment horizontal="right" vertical="center" wrapText="1"/>
    </xf>
    <xf numFmtId="4" fontId="0" fillId="0" borderId="0" xfId="0" applyNumberFormat="1"/>
    <xf numFmtId="0" fontId="8" fillId="4" borderId="3" xfId="0" applyNumberFormat="1" applyFont="1" applyFill="1" applyBorder="1" applyAlignment="1" applyProtection="1">
      <alignment horizontal="left" vertical="center" wrapText="1"/>
    </xf>
    <xf numFmtId="0" fontId="2" fillId="2" borderId="0" xfId="0" applyNumberFormat="1" applyFont="1" applyFill="1" applyBorder="1" applyAlignment="1" applyProtection="1">
      <alignment horizontal="center" vertical="center" wrapText="1"/>
    </xf>
    <xf numFmtId="0" fontId="3" fillId="2" borderId="0" xfId="0" applyNumberFormat="1" applyFont="1" applyFill="1" applyBorder="1" applyAlignment="1" applyProtection="1">
      <alignment vertical="center" wrapText="1"/>
    </xf>
    <xf numFmtId="0" fontId="6" fillId="3" borderId="3" xfId="0" applyNumberFormat="1" applyFont="1" applyFill="1" applyBorder="1" applyAlignment="1" applyProtection="1">
      <alignment horizontal="center" vertical="center" wrapText="1"/>
    </xf>
    <xf numFmtId="0" fontId="30" fillId="3" borderId="3" xfId="0" applyNumberFormat="1" applyFont="1" applyFill="1" applyBorder="1" applyAlignment="1" applyProtection="1">
      <alignment horizontal="center" vertical="center" wrapText="1"/>
    </xf>
    <xf numFmtId="0" fontId="9" fillId="2" borderId="3" xfId="0" quotePrefix="1" applyFont="1" applyFill="1" applyBorder="1" applyAlignment="1">
      <alignment horizontal="left" vertical="center" wrapText="1" indent="1"/>
    </xf>
    <xf numFmtId="0" fontId="9" fillId="2" borderId="3" xfId="0" applyFont="1" applyFill="1" applyBorder="1" applyAlignment="1">
      <alignment horizontal="left" vertical="center" indent="1"/>
    </xf>
    <xf numFmtId="0" fontId="9" fillId="2" borderId="3" xfId="0" applyNumberFormat="1" applyFont="1" applyFill="1" applyBorder="1" applyAlignment="1" applyProtection="1">
      <alignment horizontal="left" vertical="center" wrapText="1" indent="1"/>
    </xf>
    <xf numFmtId="4" fontId="0" fillId="0" borderId="3" xfId="0" applyNumberFormat="1" applyBorder="1"/>
    <xf numFmtId="4" fontId="3" fillId="2" borderId="3" xfId="0" applyNumberFormat="1" applyFont="1" applyFill="1" applyBorder="1" applyAlignment="1" applyProtection="1">
      <alignment horizontal="right" wrapText="1"/>
    </xf>
    <xf numFmtId="0" fontId="10" fillId="7" borderId="3" xfId="0" applyNumberFormat="1" applyFont="1" applyFill="1" applyBorder="1" applyAlignment="1" applyProtection="1">
      <alignment horizontal="left" vertical="center" wrapText="1"/>
    </xf>
    <xf numFmtId="4" fontId="0" fillId="7" borderId="3" xfId="0" applyNumberFormat="1" applyFill="1" applyBorder="1"/>
    <xf numFmtId="0" fontId="29" fillId="7" borderId="3" xfId="0" applyNumberFormat="1" applyFont="1" applyFill="1" applyBorder="1" applyAlignment="1" applyProtection="1">
      <alignment horizontal="left" vertical="center" wrapText="1"/>
    </xf>
    <xf numFmtId="0" fontId="29" fillId="7" borderId="3" xfId="0" applyNumberFormat="1" applyFont="1" applyFill="1" applyBorder="1" applyAlignment="1" applyProtection="1">
      <alignment horizontal="left" vertical="center" wrapText="1" indent="1"/>
    </xf>
    <xf numFmtId="4" fontId="31" fillId="6" borderId="3" xfId="0" applyNumberFormat="1" applyFont="1" applyFill="1" applyBorder="1" applyAlignment="1" applyProtection="1">
      <alignment vertical="center" wrapText="1"/>
    </xf>
    <xf numFmtId="4" fontId="0" fillId="2" borderId="3" xfId="0" applyNumberFormat="1" applyFill="1" applyBorder="1"/>
    <xf numFmtId="0" fontId="6" fillId="4" borderId="4" xfId="0" applyNumberFormat="1" applyFont="1" applyFill="1" applyBorder="1" applyAlignment="1" applyProtection="1">
      <alignment horizontal="center" vertical="center" wrapText="1"/>
    </xf>
    <xf numFmtId="0" fontId="29" fillId="4" borderId="3" xfId="0" applyNumberFormat="1" applyFont="1" applyFill="1" applyBorder="1" applyAlignment="1" applyProtection="1">
      <alignment horizontal="left" vertical="center" wrapText="1" indent="1"/>
    </xf>
    <xf numFmtId="4" fontId="10" fillId="4" borderId="1" xfId="0" quotePrefix="1" applyNumberFormat="1" applyFont="1" applyFill="1" applyBorder="1" applyAlignment="1">
      <alignment horizontal="right"/>
    </xf>
    <xf numFmtId="4" fontId="10" fillId="4" borderId="3" xfId="0" applyNumberFormat="1" applyFont="1" applyFill="1" applyBorder="1" applyAlignment="1" applyProtection="1">
      <alignment horizontal="right" wrapText="1"/>
    </xf>
    <xf numFmtId="4" fontId="10" fillId="3" borderId="1" xfId="0" quotePrefix="1" applyNumberFormat="1" applyFont="1" applyFill="1" applyBorder="1" applyAlignment="1">
      <alignment horizontal="right"/>
    </xf>
    <xf numFmtId="4" fontId="6" fillId="5" borderId="3" xfId="0" applyNumberFormat="1" applyFont="1" applyFill="1" applyBorder="1" applyAlignment="1">
      <alignment horizontal="right"/>
    </xf>
    <xf numFmtId="4" fontId="6" fillId="9" borderId="3" xfId="0" applyNumberFormat="1" applyFont="1" applyFill="1" applyBorder="1" applyAlignment="1">
      <alignment horizontal="right"/>
    </xf>
    <xf numFmtId="4" fontId="6" fillId="3" borderId="1" xfId="0" quotePrefix="1" applyNumberFormat="1" applyFont="1" applyFill="1" applyBorder="1" applyAlignment="1">
      <alignment horizontal="right"/>
    </xf>
    <xf numFmtId="4" fontId="1" fillId="4" borderId="3" xfId="0" applyNumberFormat="1" applyFont="1" applyFill="1" applyBorder="1"/>
    <xf numFmtId="0" fontId="21" fillId="2" borderId="3" xfId="0" applyNumberFormat="1" applyFont="1" applyFill="1" applyBorder="1" applyAlignment="1" applyProtection="1">
      <alignment horizontal="left" vertical="center" wrapText="1"/>
    </xf>
    <xf numFmtId="4" fontId="21" fillId="2" borderId="3" xfId="0" applyNumberFormat="1" applyFont="1" applyFill="1" applyBorder="1" applyAlignment="1">
      <alignment horizontal="right"/>
    </xf>
    <xf numFmtId="4" fontId="23" fillId="0" borderId="0" xfId="0" applyNumberFormat="1" applyFont="1" applyAlignment="1">
      <alignment wrapText="1"/>
    </xf>
    <xf numFmtId="4" fontId="0" fillId="9" borderId="3" xfId="0" applyNumberFormat="1" applyFill="1" applyBorder="1"/>
    <xf numFmtId="4" fontId="1" fillId="6" borderId="3" xfId="0" applyNumberFormat="1" applyFont="1" applyFill="1" applyBorder="1"/>
    <xf numFmtId="0" fontId="17" fillId="8" borderId="4" xfId="0" applyNumberFormat="1" applyFont="1" applyFill="1" applyBorder="1" applyAlignment="1" applyProtection="1">
      <alignment horizontal="left" vertical="center" wrapText="1"/>
    </xf>
    <xf numFmtId="0" fontId="29" fillId="4" borderId="3" xfId="0" quotePrefix="1" applyFont="1" applyFill="1" applyBorder="1" applyAlignment="1">
      <alignment horizontal="left" vertical="center" wrapText="1"/>
    </xf>
    <xf numFmtId="0" fontId="10" fillId="4" borderId="3" xfId="0" applyNumberFormat="1" applyFont="1" applyFill="1" applyBorder="1" applyAlignment="1" applyProtection="1">
      <alignment vertical="center" wrapText="1"/>
    </xf>
    <xf numFmtId="0" fontId="6" fillId="10" borderId="4" xfId="0" applyNumberFormat="1" applyFont="1" applyFill="1" applyBorder="1" applyAlignment="1" applyProtection="1">
      <alignment horizontal="left" vertical="center" wrapText="1"/>
    </xf>
    <xf numFmtId="4" fontId="6" fillId="10" borderId="3" xfId="0" applyNumberFormat="1" applyFont="1" applyFill="1" applyBorder="1" applyAlignment="1">
      <alignment horizontal="right"/>
    </xf>
    <xf numFmtId="0" fontId="17" fillId="2" borderId="1" xfId="0" applyNumberFormat="1" applyFont="1" applyFill="1" applyBorder="1" applyAlignment="1" applyProtection="1">
      <alignment vertical="center" wrapText="1"/>
    </xf>
    <xf numFmtId="0" fontId="17" fillId="2" borderId="2" xfId="0" applyNumberFormat="1" applyFont="1" applyFill="1" applyBorder="1" applyAlignment="1" applyProtection="1">
      <alignment vertical="center" wrapText="1"/>
    </xf>
    <xf numFmtId="0" fontId="17" fillId="2" borderId="4" xfId="0" applyNumberFormat="1" applyFont="1" applyFill="1" applyBorder="1" applyAlignment="1" applyProtection="1">
      <alignment vertical="center" wrapText="1"/>
    </xf>
    <xf numFmtId="4" fontId="17" fillId="2" borderId="3" xfId="0" applyNumberFormat="1" applyFont="1" applyFill="1" applyBorder="1" applyAlignment="1">
      <alignment horizontal="right"/>
    </xf>
    <xf numFmtId="4" fontId="17" fillId="8" borderId="4" xfId="0" applyNumberFormat="1" applyFont="1" applyFill="1" applyBorder="1" applyAlignment="1" applyProtection="1">
      <alignment horizontal="right" vertical="center" wrapText="1"/>
    </xf>
    <xf numFmtId="0" fontId="17" fillId="2" borderId="7" xfId="0" applyNumberFormat="1" applyFont="1" applyFill="1" applyBorder="1" applyAlignment="1" applyProtection="1">
      <alignment horizontal="left" vertical="center" wrapText="1"/>
    </xf>
    <xf numFmtId="0" fontId="17" fillId="2" borderId="6" xfId="0" applyNumberFormat="1" applyFont="1" applyFill="1" applyBorder="1" applyAlignment="1" applyProtection="1">
      <alignment horizontal="left" vertical="center" wrapText="1"/>
    </xf>
    <xf numFmtId="0" fontId="3" fillId="2" borderId="9" xfId="0" applyNumberFormat="1" applyFont="1" applyFill="1" applyBorder="1" applyAlignment="1" applyProtection="1">
      <alignment horizontal="left" vertical="center" wrapText="1"/>
    </xf>
    <xf numFmtId="0" fontId="3" fillId="2" borderId="5" xfId="0" applyNumberFormat="1" applyFont="1" applyFill="1" applyBorder="1" applyAlignment="1" applyProtection="1">
      <alignment horizontal="left" vertical="center" wrapText="1"/>
    </xf>
    <xf numFmtId="0" fontId="0" fillId="0" borderId="2" xfId="0" applyBorder="1"/>
    <xf numFmtId="0" fontId="34" fillId="4" borderId="3" xfId="0" applyNumberFormat="1" applyFont="1" applyFill="1" applyBorder="1" applyAlignment="1" applyProtection="1">
      <alignment horizontal="left" vertical="center" wrapText="1"/>
    </xf>
    <xf numFmtId="4" fontId="35" fillId="4" borderId="3" xfId="0" applyNumberFormat="1" applyFont="1" applyFill="1" applyBorder="1" applyAlignment="1" applyProtection="1">
      <alignment horizontal="right" wrapText="1"/>
    </xf>
    <xf numFmtId="0" fontId="34" fillId="6" borderId="3" xfId="0" applyNumberFormat="1" applyFont="1" applyFill="1" applyBorder="1" applyAlignment="1" applyProtection="1">
      <alignment horizontal="left" vertical="center" wrapText="1"/>
    </xf>
    <xf numFmtId="0" fontId="8" fillId="8" borderId="3" xfId="0" quotePrefix="1" applyFont="1" applyFill="1" applyBorder="1" applyAlignment="1">
      <alignment horizontal="left" vertical="center" wrapText="1"/>
    </xf>
    <xf numFmtId="0" fontId="12" fillId="4" borderId="3" xfId="0" applyFont="1" applyFill="1" applyBorder="1"/>
    <xf numFmtId="0" fontId="33" fillId="4" borderId="3" xfId="0" applyFont="1" applyFill="1" applyBorder="1"/>
    <xf numFmtId="0" fontId="32" fillId="4" borderId="3" xfId="0" applyFont="1" applyFill="1" applyBorder="1" applyAlignment="1">
      <alignment horizontal="left" vertical="center"/>
    </xf>
    <xf numFmtId="4" fontId="33" fillId="4" borderId="3" xfId="0" applyNumberFormat="1" applyFont="1" applyFill="1" applyBorder="1"/>
    <xf numFmtId="0" fontId="7" fillId="4" borderId="3" xfId="0" applyNumberFormat="1" applyFont="1" applyFill="1" applyBorder="1" applyAlignment="1" applyProtection="1">
      <alignment horizontal="left" vertical="center" wrapText="1"/>
    </xf>
    <xf numFmtId="0" fontId="32" fillId="4" borderId="3" xfId="0" quotePrefix="1" applyFont="1" applyFill="1" applyBorder="1" applyAlignment="1">
      <alignment horizontal="left" vertical="center" wrapText="1"/>
    </xf>
    <xf numFmtId="4" fontId="32" fillId="4" borderId="3" xfId="0" quotePrefix="1" applyNumberFormat="1" applyFont="1" applyFill="1" applyBorder="1" applyAlignment="1">
      <alignment horizontal="right" vertical="center"/>
    </xf>
    <xf numFmtId="4" fontId="6" fillId="3" borderId="3" xfId="0" quotePrefix="1" applyNumberFormat="1" applyFont="1" applyFill="1" applyBorder="1" applyAlignment="1">
      <alignment horizontal="right"/>
    </xf>
    <xf numFmtId="0" fontId="5" fillId="0" borderId="0" xfId="0" applyNumberFormat="1" applyFont="1" applyFill="1" applyBorder="1" applyAlignment="1" applyProtection="1">
      <alignment horizontal="center" vertical="center" wrapText="1"/>
    </xf>
    <xf numFmtId="0" fontId="11" fillId="0" borderId="0" xfId="0" applyNumberFormat="1" applyFont="1" applyFill="1" applyBorder="1" applyAlignment="1" applyProtection="1">
      <alignment vertical="center" wrapText="1"/>
    </xf>
    <xf numFmtId="0" fontId="7" fillId="2" borderId="0" xfId="0" applyNumberFormat="1" applyFont="1" applyFill="1" applyBorder="1" applyAlignment="1" applyProtection="1">
      <alignment horizontal="left" vertical="center" wrapText="1"/>
    </xf>
    <xf numFmtId="0" fontId="32" fillId="2" borderId="0" xfId="0" quotePrefix="1" applyFont="1" applyFill="1" applyBorder="1" applyAlignment="1">
      <alignment horizontal="left" vertical="center" wrapText="1"/>
    </xf>
    <xf numFmtId="4" fontId="32" fillId="2" borderId="0" xfId="0" quotePrefix="1" applyNumberFormat="1" applyFont="1" applyFill="1" applyBorder="1" applyAlignment="1">
      <alignment horizontal="right" vertical="center"/>
    </xf>
    <xf numFmtId="0" fontId="35" fillId="0" borderId="0" xfId="0" applyNumberFormat="1" applyFont="1" applyFill="1" applyBorder="1" applyAlignment="1" applyProtection="1">
      <alignment horizontal="center" vertical="center" wrapText="1"/>
    </xf>
    <xf numFmtId="0" fontId="36" fillId="0" borderId="0" xfId="0" applyNumberFormat="1" applyFont="1" applyFill="1" applyBorder="1" applyAlignment="1" applyProtection="1">
      <alignment vertical="center" wrapText="1"/>
    </xf>
    <xf numFmtId="0" fontId="12" fillId="0" borderId="0" xfId="0" applyFont="1"/>
    <xf numFmtId="3" fontId="10" fillId="3" borderId="3" xfId="0" quotePrefix="1" applyNumberFormat="1" applyFont="1" applyFill="1" applyBorder="1" applyAlignment="1">
      <alignment horizontal="right"/>
    </xf>
    <xf numFmtId="4" fontId="10" fillId="3" borderId="3" xfId="0" quotePrefix="1" applyNumberFormat="1" applyFont="1" applyFill="1" applyBorder="1" applyAlignment="1">
      <alignment horizontal="right"/>
    </xf>
    <xf numFmtId="0" fontId="10" fillId="4" borderId="1" xfId="0" applyNumberFormat="1" applyFont="1" applyFill="1" applyBorder="1" applyAlignment="1" applyProtection="1">
      <alignment horizontal="left" vertical="center" wrapText="1"/>
    </xf>
    <xf numFmtId="0" fontId="10" fillId="4" borderId="2" xfId="0" applyNumberFormat="1" applyFont="1" applyFill="1" applyBorder="1" applyAlignment="1" applyProtection="1">
      <alignment horizontal="left" vertical="center" wrapText="1"/>
    </xf>
    <xf numFmtId="0" fontId="10" fillId="4" borderId="4" xfId="0" applyNumberFormat="1" applyFont="1" applyFill="1" applyBorder="1" applyAlignment="1" applyProtection="1">
      <alignment horizontal="left" vertical="center" wrapText="1"/>
    </xf>
    <xf numFmtId="0" fontId="10" fillId="3" borderId="1" xfId="0" quotePrefix="1" applyNumberFormat="1" applyFont="1" applyFill="1" applyBorder="1" applyAlignment="1" applyProtection="1">
      <alignment horizontal="left" vertical="center" wrapText="1"/>
    </xf>
    <xf numFmtId="0" fontId="8" fillId="3" borderId="2" xfId="0" applyNumberFormat="1" applyFont="1" applyFill="1" applyBorder="1" applyAlignment="1" applyProtection="1">
      <alignment vertical="center" wrapText="1"/>
    </xf>
    <xf numFmtId="0" fontId="14" fillId="0" borderId="0" xfId="0" applyNumberFormat="1" applyFont="1" applyFill="1" applyBorder="1" applyAlignment="1" applyProtection="1">
      <alignment wrapText="1"/>
    </xf>
    <xf numFmtId="0" fontId="15" fillId="0" borderId="0" xfId="0" applyNumberFormat="1" applyFont="1" applyFill="1" applyBorder="1" applyAlignment="1" applyProtection="1">
      <alignment wrapText="1"/>
    </xf>
    <xf numFmtId="0" fontId="5" fillId="0" borderId="0" xfId="0" applyNumberFormat="1" applyFont="1" applyFill="1" applyBorder="1" applyAlignment="1" applyProtection="1">
      <alignment horizontal="center" vertical="center" wrapText="1"/>
    </xf>
    <xf numFmtId="0" fontId="11" fillId="0" borderId="0" xfId="0" applyNumberFormat="1" applyFont="1" applyFill="1" applyBorder="1" applyAlignment="1" applyProtection="1">
      <alignment vertical="center" wrapText="1"/>
    </xf>
    <xf numFmtId="0" fontId="12" fillId="0" borderId="0" xfId="0" applyFont="1" applyAlignment="1">
      <alignment wrapText="1"/>
    </xf>
    <xf numFmtId="0" fontId="6" fillId="3" borderId="1" xfId="0" applyNumberFormat="1" applyFont="1" applyFill="1" applyBorder="1" applyAlignment="1" applyProtection="1">
      <alignment horizontal="center" vertical="center" wrapText="1"/>
    </xf>
    <xf numFmtId="0" fontId="6" fillId="3" borderId="2" xfId="0" applyNumberFormat="1" applyFont="1" applyFill="1" applyBorder="1" applyAlignment="1" applyProtection="1">
      <alignment horizontal="center" vertical="center" wrapText="1"/>
    </xf>
    <xf numFmtId="0" fontId="6" fillId="3" borderId="4" xfId="0" applyNumberFormat="1" applyFont="1" applyFill="1" applyBorder="1" applyAlignment="1" applyProtection="1">
      <alignment horizontal="center" vertical="center" wrapText="1"/>
    </xf>
    <xf numFmtId="0" fontId="10" fillId="0" borderId="1" xfId="0" quotePrefix="1" applyFont="1" applyBorder="1" applyAlignment="1">
      <alignment horizontal="left" vertical="center"/>
    </xf>
    <xf numFmtId="0" fontId="8" fillId="0" borderId="2" xfId="0" applyNumberFormat="1" applyFont="1" applyFill="1" applyBorder="1" applyAlignment="1" applyProtection="1">
      <alignment vertical="center"/>
    </xf>
    <xf numFmtId="0" fontId="10" fillId="0" borderId="1" xfId="0" quotePrefix="1" applyNumberFormat="1" applyFont="1" applyFill="1" applyBorder="1" applyAlignment="1" applyProtection="1">
      <alignment horizontal="left" vertical="center" wrapText="1"/>
    </xf>
    <xf numFmtId="0" fontId="8" fillId="0" borderId="2" xfId="0" applyNumberFormat="1" applyFont="1" applyFill="1" applyBorder="1" applyAlignment="1" applyProtection="1">
      <alignment vertical="center" wrapText="1"/>
    </xf>
    <xf numFmtId="0" fontId="10" fillId="3" borderId="1" xfId="0" applyNumberFormat="1" applyFont="1" applyFill="1" applyBorder="1" applyAlignment="1" applyProtection="1">
      <alignment horizontal="left" vertical="center" wrapText="1"/>
    </xf>
    <xf numFmtId="0" fontId="8" fillId="3" borderId="2" xfId="0" applyNumberFormat="1" applyFont="1" applyFill="1" applyBorder="1" applyAlignment="1" applyProtection="1">
      <alignment vertical="center"/>
    </xf>
    <xf numFmtId="0" fontId="10" fillId="0" borderId="1" xfId="0" applyNumberFormat="1" applyFont="1" applyFill="1" applyBorder="1" applyAlignment="1" applyProtection="1">
      <alignment horizontal="left" vertical="center" wrapText="1"/>
    </xf>
    <xf numFmtId="0" fontId="10" fillId="0" borderId="1" xfId="0" quotePrefix="1" applyFont="1" applyFill="1" applyBorder="1" applyAlignment="1">
      <alignment horizontal="left" vertical="center"/>
    </xf>
    <xf numFmtId="0" fontId="10" fillId="3" borderId="2" xfId="0" applyNumberFormat="1" applyFont="1" applyFill="1" applyBorder="1" applyAlignment="1" applyProtection="1">
      <alignment horizontal="left" vertical="center" wrapText="1"/>
    </xf>
    <xf numFmtId="0" fontId="10" fillId="3" borderId="4" xfId="0" applyNumberFormat="1" applyFont="1" applyFill="1" applyBorder="1" applyAlignment="1" applyProtection="1">
      <alignment horizontal="left" vertical="center" wrapText="1"/>
    </xf>
    <xf numFmtId="0" fontId="7" fillId="0" borderId="0" xfId="0" applyNumberFormat="1" applyFont="1" applyFill="1" applyBorder="1" applyAlignment="1" applyProtection="1">
      <alignment horizontal="center" vertical="center" wrapText="1"/>
    </xf>
    <xf numFmtId="0" fontId="33" fillId="0" borderId="0" xfId="0" applyFont="1" applyAlignment="1">
      <alignment horizontal="center"/>
    </xf>
    <xf numFmtId="0" fontId="32" fillId="2" borderId="0" xfId="0" quotePrefix="1" applyFont="1" applyFill="1" applyBorder="1" applyAlignment="1">
      <alignment horizontal="center" vertical="center"/>
    </xf>
    <xf numFmtId="0" fontId="5" fillId="2" borderId="0" xfId="0" applyNumberFormat="1" applyFont="1" applyFill="1" applyBorder="1" applyAlignment="1" applyProtection="1">
      <alignment horizontal="center" vertical="center" wrapText="1"/>
    </xf>
    <xf numFmtId="0" fontId="17" fillId="8" borderId="1" xfId="0" applyNumberFormat="1" applyFont="1" applyFill="1" applyBorder="1" applyAlignment="1" applyProtection="1">
      <alignment horizontal="left" vertical="center" wrapText="1"/>
    </xf>
    <xf numFmtId="0" fontId="17" fillId="8" borderId="2" xfId="0" applyNumberFormat="1" applyFont="1" applyFill="1" applyBorder="1" applyAlignment="1" applyProtection="1">
      <alignment horizontal="left" vertical="center" wrapText="1"/>
    </xf>
    <xf numFmtId="0" fontId="17" fillId="8" borderId="4" xfId="0" applyNumberFormat="1" applyFont="1" applyFill="1" applyBorder="1" applyAlignment="1" applyProtection="1">
      <alignment horizontal="left" vertical="center" wrapText="1"/>
    </xf>
    <xf numFmtId="0" fontId="5" fillId="0" borderId="5" xfId="0" applyNumberFormat="1" applyFont="1" applyFill="1" applyBorder="1" applyAlignment="1" applyProtection="1">
      <alignment horizontal="center" vertical="center" wrapText="1"/>
    </xf>
    <xf numFmtId="0" fontId="6" fillId="4" borderId="1" xfId="0" applyNumberFormat="1" applyFont="1" applyFill="1" applyBorder="1" applyAlignment="1" applyProtection="1">
      <alignment horizontal="center" vertical="center" wrapText="1"/>
    </xf>
    <xf numFmtId="0" fontId="6" fillId="4" borderId="2" xfId="0" applyNumberFormat="1" applyFont="1" applyFill="1" applyBorder="1" applyAlignment="1" applyProtection="1">
      <alignment horizontal="center" vertical="center" wrapText="1"/>
    </xf>
    <xf numFmtId="0" fontId="6" fillId="4" borderId="4" xfId="0" applyNumberFormat="1" applyFont="1" applyFill="1" applyBorder="1" applyAlignment="1" applyProtection="1">
      <alignment horizontal="center" vertical="center" wrapText="1"/>
    </xf>
    <xf numFmtId="0" fontId="17" fillId="8" borderId="9" xfId="0" applyNumberFormat="1" applyFont="1" applyFill="1" applyBorder="1" applyAlignment="1" applyProtection="1">
      <alignment horizontal="left" vertical="center" wrapText="1"/>
    </xf>
    <xf numFmtId="0" fontId="17" fillId="8" borderId="5" xfId="0" applyNumberFormat="1" applyFont="1" applyFill="1" applyBorder="1" applyAlignment="1" applyProtection="1">
      <alignment horizontal="left" vertical="center" wrapText="1"/>
    </xf>
    <xf numFmtId="0" fontId="17" fillId="8" borderId="10" xfId="0" applyNumberFormat="1" applyFont="1" applyFill="1" applyBorder="1" applyAlignment="1" applyProtection="1">
      <alignment horizontal="left" vertical="center" wrapText="1"/>
    </xf>
    <xf numFmtId="0" fontId="6" fillId="6" borderId="1" xfId="0" applyNumberFormat="1" applyFont="1" applyFill="1" applyBorder="1" applyAlignment="1" applyProtection="1">
      <alignment horizontal="left" vertical="center" wrapText="1"/>
    </xf>
    <xf numFmtId="0" fontId="6" fillId="6" borderId="2" xfId="0" applyNumberFormat="1" applyFont="1" applyFill="1" applyBorder="1" applyAlignment="1" applyProtection="1">
      <alignment horizontal="left" vertical="center" wrapText="1"/>
    </xf>
    <xf numFmtId="0" fontId="6" fillId="6" borderId="4" xfId="0" applyNumberFormat="1" applyFont="1" applyFill="1" applyBorder="1" applyAlignment="1" applyProtection="1">
      <alignment horizontal="left" vertical="center" wrapText="1"/>
    </xf>
    <xf numFmtId="0" fontId="6" fillId="7" borderId="1" xfId="0" applyNumberFormat="1" applyFont="1" applyFill="1" applyBorder="1" applyAlignment="1" applyProtection="1">
      <alignment horizontal="left" vertical="center" wrapText="1"/>
    </xf>
    <xf numFmtId="0" fontId="6" fillId="7" borderId="2" xfId="0" applyNumberFormat="1" applyFont="1" applyFill="1" applyBorder="1" applyAlignment="1" applyProtection="1">
      <alignment horizontal="left" vertical="center" wrapText="1"/>
    </xf>
    <xf numFmtId="0" fontId="6" fillId="7" borderId="4" xfId="0" applyNumberFormat="1" applyFont="1" applyFill="1" applyBorder="1" applyAlignment="1" applyProtection="1">
      <alignment horizontal="left" vertical="center" wrapText="1"/>
    </xf>
    <xf numFmtId="0" fontId="6" fillId="10" borderId="1" xfId="0" applyNumberFormat="1" applyFont="1" applyFill="1" applyBorder="1" applyAlignment="1" applyProtection="1">
      <alignment horizontal="center" vertical="center" wrapText="1"/>
    </xf>
    <xf numFmtId="0" fontId="6" fillId="10" borderId="2" xfId="0" applyNumberFormat="1" applyFont="1" applyFill="1" applyBorder="1" applyAlignment="1" applyProtection="1">
      <alignment horizontal="center" vertical="center" wrapText="1"/>
    </xf>
    <xf numFmtId="0" fontId="6" fillId="10" borderId="4" xfId="0" applyNumberFormat="1" applyFont="1" applyFill="1" applyBorder="1" applyAlignment="1" applyProtection="1">
      <alignment horizontal="center" vertical="center" wrapText="1"/>
    </xf>
    <xf numFmtId="0" fontId="13" fillId="4" borderId="2" xfId="0" applyFont="1" applyFill="1" applyBorder="1" applyAlignment="1">
      <alignment horizontal="center" vertical="center" wrapText="1"/>
    </xf>
    <xf numFmtId="0" fontId="13" fillId="4" borderId="4" xfId="0" applyFont="1" applyFill="1" applyBorder="1" applyAlignment="1">
      <alignment horizontal="center" vertical="center" wrapText="1"/>
    </xf>
    <xf numFmtId="0" fontId="26" fillId="7" borderId="1" xfId="0" applyNumberFormat="1" applyFont="1" applyFill="1" applyBorder="1" applyAlignment="1" applyProtection="1">
      <alignment horizontal="left" vertical="center" wrapText="1"/>
    </xf>
    <xf numFmtId="0" fontId="26" fillId="7" borderId="2" xfId="0" applyNumberFormat="1" applyFont="1" applyFill="1" applyBorder="1" applyAlignment="1" applyProtection="1">
      <alignment horizontal="left" vertical="center" wrapText="1"/>
    </xf>
    <xf numFmtId="0" fontId="26" fillId="7" borderId="4" xfId="0" applyNumberFormat="1" applyFont="1" applyFill="1" applyBorder="1" applyAlignment="1" applyProtection="1">
      <alignment horizontal="left" vertical="center" wrapText="1"/>
    </xf>
    <xf numFmtId="0" fontId="17" fillId="2" borderId="2" xfId="0" applyNumberFormat="1" applyFont="1" applyFill="1" applyBorder="1" applyAlignment="1" applyProtection="1">
      <alignment horizontal="center" vertical="center" wrapText="1"/>
    </xf>
  </cellXfs>
  <cellStyles count="3">
    <cellStyle name="Normalno" xfId="0" builtinId="0"/>
    <cellStyle name="Normalno 2" xfId="1"/>
    <cellStyle name="Obično_List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3"/>
  <sheetViews>
    <sheetView tabSelected="1" zoomScale="80" zoomScaleNormal="80" workbookViewId="0">
      <selection activeCell="I32" sqref="I32"/>
    </sheetView>
  </sheetViews>
  <sheetFormatPr defaultRowHeight="15" x14ac:dyDescent="0.25"/>
  <cols>
    <col min="5" max="5" width="20.28515625" customWidth="1"/>
    <col min="6" max="7" width="25.28515625" customWidth="1"/>
    <col min="8" max="8" width="16" customWidth="1"/>
    <col min="9" max="9" width="24.42578125" customWidth="1"/>
    <col min="10" max="10" width="19" customWidth="1"/>
    <col min="11" max="11" width="15" customWidth="1"/>
  </cols>
  <sheetData>
    <row r="1" spans="1:11" ht="42" customHeight="1" x14ac:dyDescent="0.25">
      <c r="A1" s="244" t="s">
        <v>271</v>
      </c>
      <c r="B1" s="244"/>
      <c r="C1" s="244"/>
      <c r="D1" s="244"/>
      <c r="E1" s="244"/>
      <c r="F1" s="244"/>
      <c r="G1" s="244"/>
      <c r="H1" s="244"/>
      <c r="I1" s="244"/>
      <c r="J1" s="244"/>
      <c r="K1" s="244"/>
    </row>
    <row r="2" spans="1:11" ht="18" x14ac:dyDescent="0.25">
      <c r="A2" s="22"/>
      <c r="B2" s="22"/>
      <c r="C2" s="22"/>
      <c r="D2" s="22"/>
      <c r="E2" s="22"/>
      <c r="F2" s="22"/>
      <c r="G2" s="22"/>
      <c r="H2" s="22"/>
      <c r="I2" s="22"/>
      <c r="J2" s="22"/>
      <c r="K2" s="22"/>
    </row>
    <row r="3" spans="1:11" ht="15.75" x14ac:dyDescent="0.25">
      <c r="A3" s="244" t="s">
        <v>25</v>
      </c>
      <c r="B3" s="244"/>
      <c r="C3" s="244"/>
      <c r="D3" s="244"/>
      <c r="E3" s="244"/>
      <c r="F3" s="244"/>
      <c r="G3" s="244"/>
      <c r="H3" s="244"/>
      <c r="I3" s="244"/>
      <c r="J3" s="245"/>
      <c r="K3" s="245"/>
    </row>
    <row r="4" spans="1:11" ht="18" x14ac:dyDescent="0.25">
      <c r="A4" s="22"/>
      <c r="B4" s="22"/>
      <c r="C4" s="22"/>
      <c r="D4" s="22"/>
      <c r="E4" s="22"/>
      <c r="F4" s="22"/>
      <c r="G4" s="22"/>
      <c r="H4" s="22"/>
      <c r="I4" s="22"/>
      <c r="J4" s="4"/>
      <c r="K4" s="4"/>
    </row>
    <row r="5" spans="1:11" ht="18" customHeight="1" x14ac:dyDescent="0.25">
      <c r="A5" s="244" t="s">
        <v>31</v>
      </c>
      <c r="B5" s="246"/>
      <c r="C5" s="246"/>
      <c r="D5" s="246"/>
      <c r="E5" s="246"/>
      <c r="F5" s="246"/>
      <c r="G5" s="246"/>
      <c r="H5" s="246"/>
      <c r="I5" s="246"/>
      <c r="J5" s="246"/>
      <c r="K5" s="246"/>
    </row>
    <row r="6" spans="1:11" ht="18" x14ac:dyDescent="0.25">
      <c r="A6" s="1"/>
      <c r="B6" s="2"/>
      <c r="C6" s="2"/>
      <c r="D6" s="2"/>
      <c r="E6" s="5"/>
      <c r="F6" s="6"/>
      <c r="G6" s="6"/>
      <c r="H6" s="6"/>
      <c r="I6" s="6"/>
      <c r="J6" s="6"/>
      <c r="K6" s="34" t="s">
        <v>38</v>
      </c>
    </row>
    <row r="7" spans="1:11" ht="25.5" x14ac:dyDescent="0.25">
      <c r="A7" s="27"/>
      <c r="B7" s="28"/>
      <c r="C7" s="28"/>
      <c r="D7" s="29"/>
      <c r="E7" s="30"/>
      <c r="F7" s="18" t="s">
        <v>242</v>
      </c>
      <c r="G7" s="18" t="s">
        <v>239</v>
      </c>
      <c r="H7" s="18" t="s">
        <v>240</v>
      </c>
      <c r="I7" s="18" t="s">
        <v>243</v>
      </c>
      <c r="J7" s="18" t="s">
        <v>163</v>
      </c>
      <c r="K7" s="18" t="s">
        <v>163</v>
      </c>
    </row>
    <row r="8" spans="1:11" s="131" customFormat="1" x14ac:dyDescent="0.25">
      <c r="A8" s="247">
        <v>1</v>
      </c>
      <c r="B8" s="248"/>
      <c r="C8" s="248"/>
      <c r="D8" s="248"/>
      <c r="E8" s="249"/>
      <c r="F8" s="174">
        <v>2</v>
      </c>
      <c r="G8" s="174">
        <v>3</v>
      </c>
      <c r="H8" s="174">
        <v>4</v>
      </c>
      <c r="I8" s="174">
        <v>5</v>
      </c>
      <c r="J8" s="174" t="s">
        <v>164</v>
      </c>
      <c r="K8" s="174" t="s">
        <v>277</v>
      </c>
    </row>
    <row r="9" spans="1:11" x14ac:dyDescent="0.25">
      <c r="A9" s="254" t="s">
        <v>0</v>
      </c>
      <c r="B9" s="241"/>
      <c r="C9" s="241"/>
      <c r="D9" s="241"/>
      <c r="E9" s="255"/>
      <c r="F9" s="75">
        <f t="shared" ref="F9:I9" si="0">F10+F11</f>
        <v>1420170.1199999999</v>
      </c>
      <c r="G9" s="75">
        <f t="shared" si="0"/>
        <v>3749538.6399999997</v>
      </c>
      <c r="H9" s="75">
        <f t="shared" si="0"/>
        <v>0</v>
      </c>
      <c r="I9" s="75">
        <f t="shared" si="0"/>
        <v>1710274.9</v>
      </c>
      <c r="J9" s="75">
        <f>I9/F9*100</f>
        <v>120.42746681644027</v>
      </c>
      <c r="K9" s="75">
        <f>I9/G9*100</f>
        <v>45.612942396561088</v>
      </c>
    </row>
    <row r="10" spans="1:11" x14ac:dyDescent="0.25">
      <c r="A10" s="256" t="s">
        <v>70</v>
      </c>
      <c r="B10" s="253"/>
      <c r="C10" s="253"/>
      <c r="D10" s="253"/>
      <c r="E10" s="251"/>
      <c r="F10" s="76">
        <f>' Račun prihoda i rashoda'!D11</f>
        <v>1420170.1199999999</v>
      </c>
      <c r="G10" s="76">
        <v>3749538.6399999997</v>
      </c>
      <c r="H10" s="76">
        <v>0</v>
      </c>
      <c r="I10" s="76">
        <f>' Račun prihoda i rashoda'!G11</f>
        <v>1710274.9</v>
      </c>
      <c r="J10" s="96">
        <f t="shared" ref="J10:J15" si="1">I10/F10*100</f>
        <v>120.42746681644027</v>
      </c>
      <c r="K10" s="96">
        <f t="shared" ref="K10:K15" si="2">I10/G10*100</f>
        <v>45.612942396561088</v>
      </c>
    </row>
    <row r="11" spans="1:11" x14ac:dyDescent="0.25">
      <c r="A11" s="257" t="s">
        <v>71</v>
      </c>
      <c r="B11" s="251"/>
      <c r="C11" s="251"/>
      <c r="D11" s="251"/>
      <c r="E11" s="251"/>
      <c r="F11" s="76">
        <v>0</v>
      </c>
      <c r="G11" s="76">
        <v>0</v>
      </c>
      <c r="H11" s="76">
        <v>0</v>
      </c>
      <c r="I11" s="76">
        <v>0</v>
      </c>
      <c r="J11" s="96" t="e">
        <f t="shared" si="1"/>
        <v>#DIV/0!</v>
      </c>
      <c r="K11" s="96" t="e">
        <f t="shared" si="2"/>
        <v>#DIV/0!</v>
      </c>
    </row>
    <row r="12" spans="1:11" x14ac:dyDescent="0.25">
      <c r="A12" s="35" t="s">
        <v>1</v>
      </c>
      <c r="B12" s="38"/>
      <c r="C12" s="38"/>
      <c r="D12" s="38"/>
      <c r="E12" s="38"/>
      <c r="F12" s="75">
        <f t="shared" ref="F12:I12" si="3">F13+F14</f>
        <v>1337962.42</v>
      </c>
      <c r="G12" s="75">
        <f t="shared" si="3"/>
        <v>3636664.0100000002</v>
      </c>
      <c r="H12" s="75">
        <f t="shared" si="3"/>
        <v>0</v>
      </c>
      <c r="I12" s="75">
        <f t="shared" si="3"/>
        <v>1639107.723</v>
      </c>
      <c r="J12" s="75">
        <f t="shared" si="1"/>
        <v>122.50775496370071</v>
      </c>
      <c r="K12" s="75">
        <f t="shared" si="2"/>
        <v>45.071739332883823</v>
      </c>
    </row>
    <row r="13" spans="1:11" x14ac:dyDescent="0.25">
      <c r="A13" s="252" t="s">
        <v>72</v>
      </c>
      <c r="B13" s="253"/>
      <c r="C13" s="253"/>
      <c r="D13" s="253"/>
      <c r="E13" s="253"/>
      <c r="F13" s="76">
        <f>' Račun prihoda i rashoda'!D59</f>
        <v>1333532.6399999999</v>
      </c>
      <c r="G13" s="76">
        <f>' Račun prihoda i rashoda'!E59</f>
        <v>3578519.5300000003</v>
      </c>
      <c r="H13" s="76">
        <f>' Račun prihoda i rashoda'!F59</f>
        <v>0</v>
      </c>
      <c r="I13" s="76">
        <f>' Račun prihoda i rashoda'!G59</f>
        <v>1621499.473</v>
      </c>
      <c r="J13" s="96">
        <f t="shared" si="1"/>
        <v>121.59428456134378</v>
      </c>
      <c r="K13" s="96">
        <f t="shared" si="2"/>
        <v>45.312019660823253</v>
      </c>
    </row>
    <row r="14" spans="1:11" x14ac:dyDescent="0.25">
      <c r="A14" s="250" t="s">
        <v>73</v>
      </c>
      <c r="B14" s="251"/>
      <c r="C14" s="251"/>
      <c r="D14" s="251"/>
      <c r="E14" s="251"/>
      <c r="F14" s="77">
        <f>' Račun prihoda i rashoda'!D110</f>
        <v>4429.7800000000007</v>
      </c>
      <c r="G14" s="77">
        <f>' Račun prihoda i rashoda'!E110</f>
        <v>58144.480000000003</v>
      </c>
      <c r="H14" s="77">
        <f>' Račun prihoda i rashoda'!F110</f>
        <v>0</v>
      </c>
      <c r="I14" s="77">
        <f>' Račun prihoda i rashoda'!G110</f>
        <v>17608.25</v>
      </c>
      <c r="J14" s="96">
        <f t="shared" si="1"/>
        <v>397.49716690219373</v>
      </c>
      <c r="K14" s="96">
        <f t="shared" si="2"/>
        <v>30.283614196910868</v>
      </c>
    </row>
    <row r="15" spans="1:11" x14ac:dyDescent="0.25">
      <c r="A15" s="240" t="s">
        <v>2</v>
      </c>
      <c r="B15" s="241"/>
      <c r="C15" s="241"/>
      <c r="D15" s="241"/>
      <c r="E15" s="241"/>
      <c r="F15" s="75">
        <f>F9-F12</f>
        <v>82207.699999999953</v>
      </c>
      <c r="G15" s="75">
        <f t="shared" ref="G15:I15" si="4">G9-G12</f>
        <v>112874.62999999942</v>
      </c>
      <c r="H15" s="75">
        <f t="shared" si="4"/>
        <v>0</v>
      </c>
      <c r="I15" s="75">
        <f t="shared" si="4"/>
        <v>71167.176999999909</v>
      </c>
      <c r="J15" s="75">
        <f t="shared" si="1"/>
        <v>86.569964857306488</v>
      </c>
      <c r="K15" s="75">
        <f t="shared" si="2"/>
        <v>63.049754404510807</v>
      </c>
    </row>
    <row r="16" spans="1:11" ht="18" x14ac:dyDescent="0.25">
      <c r="A16" s="22"/>
      <c r="B16" s="20"/>
      <c r="C16" s="20"/>
      <c r="D16" s="20"/>
      <c r="E16" s="20"/>
      <c r="F16" s="20"/>
      <c r="G16" s="20"/>
      <c r="H16" s="20"/>
      <c r="I16" s="21"/>
      <c r="J16" s="21"/>
      <c r="K16" s="21"/>
    </row>
    <row r="17" spans="1:11" ht="18" customHeight="1" x14ac:dyDescent="0.25">
      <c r="A17" s="244" t="s">
        <v>32</v>
      </c>
      <c r="B17" s="246"/>
      <c r="C17" s="246"/>
      <c r="D17" s="246"/>
      <c r="E17" s="246"/>
      <c r="F17" s="246"/>
      <c r="G17" s="246"/>
      <c r="H17" s="246"/>
      <c r="I17" s="246"/>
      <c r="J17" s="246"/>
      <c r="K17" s="246"/>
    </row>
    <row r="18" spans="1:11" ht="18" x14ac:dyDescent="0.25">
      <c r="A18" s="22"/>
      <c r="B18" s="20"/>
      <c r="C18" s="20"/>
      <c r="D18" s="20"/>
      <c r="E18" s="20"/>
      <c r="F18" s="20"/>
      <c r="G18" s="20"/>
      <c r="H18" s="20"/>
      <c r="I18" s="21"/>
      <c r="J18" s="21"/>
      <c r="K18" s="21"/>
    </row>
    <row r="19" spans="1:11" ht="25.5" x14ac:dyDescent="0.25">
      <c r="A19" s="27"/>
      <c r="B19" s="28"/>
      <c r="C19" s="28"/>
      <c r="D19" s="29"/>
      <c r="E19" s="30"/>
      <c r="F19" s="18" t="s">
        <v>242</v>
      </c>
      <c r="G19" s="18" t="s">
        <v>239</v>
      </c>
      <c r="H19" s="18" t="s">
        <v>240</v>
      </c>
      <c r="I19" s="18" t="s">
        <v>243</v>
      </c>
      <c r="J19" s="18" t="s">
        <v>163</v>
      </c>
      <c r="K19" s="18" t="s">
        <v>163</v>
      </c>
    </row>
    <row r="20" spans="1:11" s="131" customFormat="1" x14ac:dyDescent="0.25">
      <c r="A20" s="247">
        <v>1</v>
      </c>
      <c r="B20" s="248"/>
      <c r="C20" s="248"/>
      <c r="D20" s="248"/>
      <c r="E20" s="249"/>
      <c r="F20" s="174">
        <v>2</v>
      </c>
      <c r="G20" s="174">
        <v>3</v>
      </c>
      <c r="H20" s="174">
        <v>4</v>
      </c>
      <c r="I20" s="174">
        <v>5</v>
      </c>
      <c r="J20" s="174" t="s">
        <v>164</v>
      </c>
      <c r="K20" s="174" t="s">
        <v>277</v>
      </c>
    </row>
    <row r="21" spans="1:11" ht="15.75" customHeight="1" x14ac:dyDescent="0.25">
      <c r="A21" s="250" t="s">
        <v>74</v>
      </c>
      <c r="B21" s="251"/>
      <c r="C21" s="251"/>
      <c r="D21" s="251"/>
      <c r="E21" s="251"/>
      <c r="F21" s="33"/>
      <c r="G21" s="33"/>
      <c r="H21" s="33"/>
      <c r="I21" s="33"/>
      <c r="J21" s="33" t="e">
        <f>I21/F21*100</f>
        <v>#DIV/0!</v>
      </c>
      <c r="K21" s="32" t="e">
        <f>I21/G21*100</f>
        <v>#DIV/0!</v>
      </c>
    </row>
    <row r="22" spans="1:11" x14ac:dyDescent="0.25">
      <c r="A22" s="250" t="s">
        <v>75</v>
      </c>
      <c r="B22" s="251"/>
      <c r="C22" s="251"/>
      <c r="D22" s="251"/>
      <c r="E22" s="251"/>
      <c r="F22" s="33"/>
      <c r="G22" s="33"/>
      <c r="H22" s="33"/>
      <c r="I22" s="33"/>
      <c r="J22" s="33" t="e">
        <f>I22/F22*100</f>
        <v>#DIV/0!</v>
      </c>
      <c r="K22" s="32" t="e">
        <f>I22/G22*100</f>
        <v>#DIV/0!</v>
      </c>
    </row>
    <row r="23" spans="1:11" x14ac:dyDescent="0.25">
      <c r="A23" s="240" t="s">
        <v>4</v>
      </c>
      <c r="B23" s="241"/>
      <c r="C23" s="241"/>
      <c r="D23" s="241"/>
      <c r="E23" s="241"/>
      <c r="F23" s="31">
        <f>F21-F22</f>
        <v>0</v>
      </c>
      <c r="G23" s="31">
        <f t="shared" ref="G23:I23" si="5">G21-G22</f>
        <v>0</v>
      </c>
      <c r="H23" s="31">
        <f t="shared" ref="H23" si="6">H21-H22</f>
        <v>0</v>
      </c>
      <c r="I23" s="31">
        <f t="shared" si="5"/>
        <v>0</v>
      </c>
      <c r="J23" s="31" t="e">
        <f t="shared" ref="J23:J24" si="7">I23/F23*100</f>
        <v>#DIV/0!</v>
      </c>
      <c r="K23" s="31" t="e">
        <f>I23/G23*100</f>
        <v>#DIV/0!</v>
      </c>
    </row>
    <row r="24" spans="1:11" x14ac:dyDescent="0.25">
      <c r="A24" s="240" t="s">
        <v>5</v>
      </c>
      <c r="B24" s="241"/>
      <c r="C24" s="241"/>
      <c r="D24" s="241"/>
      <c r="E24" s="241"/>
      <c r="F24" s="31">
        <f>F15+F23</f>
        <v>82207.699999999953</v>
      </c>
      <c r="G24" s="75">
        <f t="shared" ref="G24:I24" si="8">G15+G23</f>
        <v>112874.62999999942</v>
      </c>
      <c r="H24" s="31">
        <f t="shared" ref="H24" si="9">H15+H23</f>
        <v>0</v>
      </c>
      <c r="I24" s="75">
        <f t="shared" si="8"/>
        <v>71167.176999999909</v>
      </c>
      <c r="J24" s="75">
        <f t="shared" si="7"/>
        <v>86.569964857306488</v>
      </c>
      <c r="K24" s="75">
        <f>I24/G24*100</f>
        <v>63.049754404510807</v>
      </c>
    </row>
    <row r="25" spans="1:11" ht="18" x14ac:dyDescent="0.25">
      <c r="A25" s="19"/>
      <c r="B25" s="20"/>
      <c r="C25" s="20"/>
      <c r="D25" s="20"/>
      <c r="E25" s="20"/>
      <c r="F25" s="20"/>
      <c r="G25" s="20"/>
      <c r="H25" s="20"/>
      <c r="I25" s="21"/>
      <c r="J25" s="21"/>
      <c r="K25" s="21"/>
    </row>
    <row r="26" spans="1:11" ht="15.75" x14ac:dyDescent="0.25">
      <c r="A26" s="244" t="s">
        <v>76</v>
      </c>
      <c r="B26" s="246"/>
      <c r="C26" s="246"/>
      <c r="D26" s="246"/>
      <c r="E26" s="246"/>
      <c r="F26" s="246"/>
      <c r="G26" s="246"/>
      <c r="H26" s="246"/>
      <c r="I26" s="246"/>
      <c r="J26" s="246"/>
      <c r="K26" s="246"/>
    </row>
    <row r="27" spans="1:11" ht="15.75" x14ac:dyDescent="0.25">
      <c r="A27" s="36"/>
      <c r="B27" s="37"/>
      <c r="C27" s="37"/>
      <c r="D27" s="37"/>
      <c r="E27" s="37"/>
      <c r="F27" s="37"/>
      <c r="G27" s="37"/>
      <c r="H27" s="37"/>
      <c r="I27" s="37"/>
      <c r="J27" s="37"/>
      <c r="K27" s="37"/>
    </row>
    <row r="28" spans="1:11" ht="23.25" customHeight="1" x14ac:dyDescent="0.25">
      <c r="A28" s="27"/>
      <c r="B28" s="28"/>
      <c r="C28" s="28"/>
      <c r="D28" s="29"/>
      <c r="E28" s="30"/>
      <c r="F28" s="18" t="s">
        <v>242</v>
      </c>
      <c r="G28" s="18" t="s">
        <v>239</v>
      </c>
      <c r="H28" s="18" t="s">
        <v>240</v>
      </c>
      <c r="I28" s="18" t="s">
        <v>243</v>
      </c>
      <c r="J28" s="18" t="s">
        <v>163</v>
      </c>
      <c r="K28" s="18" t="s">
        <v>163</v>
      </c>
    </row>
    <row r="29" spans="1:11" s="131" customFormat="1" x14ac:dyDescent="0.25">
      <c r="A29" s="247">
        <v>1</v>
      </c>
      <c r="B29" s="248"/>
      <c r="C29" s="248"/>
      <c r="D29" s="248"/>
      <c r="E29" s="249"/>
      <c r="F29" s="174">
        <v>2</v>
      </c>
      <c r="G29" s="174">
        <v>3</v>
      </c>
      <c r="H29" s="174">
        <v>4</v>
      </c>
      <c r="I29" s="174">
        <v>5</v>
      </c>
      <c r="J29" s="174" t="s">
        <v>164</v>
      </c>
      <c r="K29" s="174" t="s">
        <v>277</v>
      </c>
    </row>
    <row r="30" spans="1:11" ht="30" customHeight="1" x14ac:dyDescent="0.25">
      <c r="A30" s="237" t="s">
        <v>77</v>
      </c>
      <c r="B30" s="238"/>
      <c r="C30" s="238"/>
      <c r="D30" s="238"/>
      <c r="E30" s="239"/>
      <c r="F30" s="188">
        <v>0</v>
      </c>
      <c r="G30" s="188">
        <v>-112874.63</v>
      </c>
      <c r="H30" s="188">
        <v>0</v>
      </c>
      <c r="I30" s="188">
        <v>-112874.63</v>
      </c>
      <c r="J30" s="188" t="e">
        <f>I30/F30*100</f>
        <v>#DIV/0!</v>
      </c>
      <c r="K30" s="189">
        <f>I30/G30*100</f>
        <v>100</v>
      </c>
    </row>
    <row r="31" spans="1:11" ht="15" customHeight="1" x14ac:dyDescent="0.25">
      <c r="A31" s="240" t="s">
        <v>78</v>
      </c>
      <c r="B31" s="241"/>
      <c r="C31" s="241"/>
      <c r="D31" s="241"/>
      <c r="E31" s="241"/>
      <c r="F31" s="190">
        <v>0</v>
      </c>
      <c r="G31" s="190">
        <v>0</v>
      </c>
      <c r="H31" s="190">
        <v>0</v>
      </c>
      <c r="I31" s="190">
        <v>0</v>
      </c>
      <c r="J31" s="190" t="e">
        <f>I31/F31*100</f>
        <v>#DIV/0!</v>
      </c>
      <c r="K31" s="236" t="e">
        <f t="shared" ref="K31:K32" si="10">I31/G31*100</f>
        <v>#DIV/0!</v>
      </c>
    </row>
    <row r="32" spans="1:11" ht="39.75" customHeight="1" x14ac:dyDescent="0.25">
      <c r="A32" s="254" t="s">
        <v>79</v>
      </c>
      <c r="B32" s="258"/>
      <c r="C32" s="258"/>
      <c r="D32" s="258"/>
      <c r="E32" s="259"/>
      <c r="F32" s="190">
        <f t="shared" ref="F32" si="11">F15+F23+F31</f>
        <v>82207.699999999953</v>
      </c>
      <c r="G32" s="190">
        <v>0</v>
      </c>
      <c r="H32" s="190">
        <v>0</v>
      </c>
      <c r="I32" s="190">
        <f t="shared" ref="I32" si="12">I15+I23+I31</f>
        <v>71167.176999999909</v>
      </c>
      <c r="J32" s="190">
        <f t="shared" ref="J32" si="13">I32/F32*100</f>
        <v>86.569964857306488</v>
      </c>
      <c r="K32" s="235" t="e">
        <f t="shared" si="10"/>
        <v>#DIV/0!</v>
      </c>
    </row>
    <row r="33" spans="1:11" ht="15" customHeight="1" x14ac:dyDescent="0.25">
      <c r="A33" s="46"/>
      <c r="B33" s="47"/>
      <c r="C33" s="47"/>
      <c r="D33" s="47"/>
      <c r="E33" s="47"/>
      <c r="F33" s="47"/>
      <c r="G33" s="47"/>
      <c r="H33" s="47"/>
      <c r="I33" s="197"/>
      <c r="J33" s="47"/>
      <c r="K33" s="47"/>
    </row>
    <row r="34" spans="1:11" ht="11.25" customHeight="1" x14ac:dyDescent="0.25">
      <c r="A34" s="260" t="s">
        <v>80</v>
      </c>
      <c r="B34" s="260"/>
      <c r="C34" s="260"/>
      <c r="D34" s="260"/>
      <c r="E34" s="260"/>
      <c r="F34" s="260"/>
      <c r="G34" s="260"/>
      <c r="H34" s="260"/>
      <c r="I34" s="260"/>
      <c r="J34" s="260"/>
      <c r="K34" s="260"/>
    </row>
    <row r="35" spans="1:11" ht="29.25" customHeight="1" x14ac:dyDescent="0.25">
      <c r="A35" s="48"/>
      <c r="B35" s="49"/>
      <c r="C35" s="49"/>
      <c r="D35" s="49"/>
      <c r="E35" s="49"/>
      <c r="F35" s="49"/>
      <c r="G35" s="49"/>
      <c r="H35" s="49"/>
      <c r="I35" s="50"/>
      <c r="J35" s="50"/>
      <c r="K35" s="50"/>
    </row>
    <row r="36" spans="1:11" ht="25.5" x14ac:dyDescent="0.25">
      <c r="A36" s="51"/>
      <c r="B36" s="52"/>
      <c r="C36" s="52"/>
      <c r="D36" s="53"/>
      <c r="E36" s="54"/>
      <c r="F36" s="18" t="s">
        <v>242</v>
      </c>
      <c r="G36" s="18" t="s">
        <v>239</v>
      </c>
      <c r="H36" s="18" t="s">
        <v>240</v>
      </c>
      <c r="I36" s="18" t="s">
        <v>243</v>
      </c>
      <c r="J36" s="18" t="s">
        <v>163</v>
      </c>
      <c r="K36" s="18" t="s">
        <v>163</v>
      </c>
    </row>
    <row r="37" spans="1:11" s="131" customFormat="1" x14ac:dyDescent="0.25">
      <c r="A37" s="247">
        <v>1</v>
      </c>
      <c r="B37" s="248"/>
      <c r="C37" s="248"/>
      <c r="D37" s="248"/>
      <c r="E37" s="249"/>
      <c r="F37" s="174">
        <v>2</v>
      </c>
      <c r="G37" s="174">
        <v>3</v>
      </c>
      <c r="H37" s="174">
        <v>4</v>
      </c>
      <c r="I37" s="174">
        <v>5</v>
      </c>
      <c r="J37" s="174" t="s">
        <v>164</v>
      </c>
      <c r="K37" s="174" t="s">
        <v>277</v>
      </c>
    </row>
    <row r="38" spans="1:11" x14ac:dyDescent="0.25">
      <c r="A38" s="237" t="s">
        <v>77</v>
      </c>
      <c r="B38" s="238"/>
      <c r="C38" s="238"/>
      <c r="D38" s="238"/>
      <c r="E38" s="239"/>
      <c r="F38" s="188">
        <v>0</v>
      </c>
      <c r="G38" s="188">
        <v>-112874.63</v>
      </c>
      <c r="H38" s="188">
        <v>0</v>
      </c>
      <c r="I38" s="188">
        <v>112874.63</v>
      </c>
      <c r="J38" s="188" t="e">
        <f>I38/F38*100</f>
        <v>#DIV/0!</v>
      </c>
      <c r="K38" s="189">
        <f>I38/G38*100</f>
        <v>-100</v>
      </c>
    </row>
    <row r="39" spans="1:11" ht="27" customHeight="1" x14ac:dyDescent="0.25">
      <c r="A39" s="240" t="s">
        <v>3</v>
      </c>
      <c r="B39" s="241"/>
      <c r="C39" s="241"/>
      <c r="D39" s="241"/>
      <c r="E39" s="241"/>
      <c r="F39" s="193">
        <v>-64688.84</v>
      </c>
      <c r="G39" s="193">
        <v>-112874.63</v>
      </c>
      <c r="H39" s="193">
        <v>0</v>
      </c>
      <c r="I39" s="193">
        <v>-112874.63</v>
      </c>
      <c r="J39" s="193">
        <f t="shared" ref="J39:J41" si="14">I39/F39*100</f>
        <v>174.48856711605899</v>
      </c>
      <c r="K39" s="226">
        <f t="shared" ref="K39:K41" si="15">I39/G39*100</f>
        <v>100</v>
      </c>
    </row>
    <row r="40" spans="1:11" ht="15" customHeight="1" x14ac:dyDescent="0.25">
      <c r="A40" s="240" t="s">
        <v>81</v>
      </c>
      <c r="B40" s="241"/>
      <c r="C40" s="241"/>
      <c r="D40" s="241"/>
      <c r="E40" s="241"/>
      <c r="F40" s="193">
        <v>0</v>
      </c>
      <c r="G40" s="193">
        <v>0</v>
      </c>
      <c r="H40" s="193">
        <v>0</v>
      </c>
      <c r="I40" s="193">
        <v>0</v>
      </c>
      <c r="J40" s="193" t="e">
        <f t="shared" si="14"/>
        <v>#DIV/0!</v>
      </c>
      <c r="K40" s="226" t="e">
        <f t="shared" si="15"/>
        <v>#DIV/0!</v>
      </c>
    </row>
    <row r="41" spans="1:11" ht="15" customHeight="1" x14ac:dyDescent="0.25">
      <c r="A41" s="240" t="s">
        <v>78</v>
      </c>
      <c r="B41" s="241"/>
      <c r="C41" s="241"/>
      <c r="D41" s="241"/>
      <c r="E41" s="241"/>
      <c r="F41" s="193">
        <f t="shared" ref="F41" si="16">F15+F23+F39</f>
        <v>17518.859999999957</v>
      </c>
      <c r="G41" s="193">
        <f>+G38-G39</f>
        <v>0</v>
      </c>
      <c r="H41" s="193">
        <v>0</v>
      </c>
      <c r="I41" s="193">
        <f>I15+I23+I39</f>
        <v>-41707.453000000096</v>
      </c>
      <c r="J41" s="193">
        <f t="shared" si="14"/>
        <v>-238.07172955317984</v>
      </c>
      <c r="K41" s="226" t="e">
        <f t="shared" si="15"/>
        <v>#DIV/0!</v>
      </c>
    </row>
    <row r="43" spans="1:11" x14ac:dyDescent="0.25">
      <c r="A43" s="242"/>
      <c r="B43" s="243"/>
      <c r="C43" s="243"/>
      <c r="D43" s="243"/>
      <c r="E43" s="243"/>
      <c r="F43" s="243"/>
      <c r="G43" s="243"/>
      <c r="H43" s="243"/>
      <c r="I43" s="243"/>
      <c r="J43" s="243"/>
      <c r="K43" s="243"/>
    </row>
  </sheetData>
  <mergeCells count="28">
    <mergeCell ref="A37:E37"/>
    <mergeCell ref="A17:K17"/>
    <mergeCell ref="A21:E21"/>
    <mergeCell ref="A22:E22"/>
    <mergeCell ref="A23:E23"/>
    <mergeCell ref="A26:K26"/>
    <mergeCell ref="A31:E31"/>
    <mergeCell ref="A32:E32"/>
    <mergeCell ref="A34:K34"/>
    <mergeCell ref="A30:E30"/>
    <mergeCell ref="A29:E29"/>
    <mergeCell ref="A1:K1"/>
    <mergeCell ref="A3:K3"/>
    <mergeCell ref="A5:K5"/>
    <mergeCell ref="A8:E8"/>
    <mergeCell ref="A24:E24"/>
    <mergeCell ref="A14:E14"/>
    <mergeCell ref="A15:E15"/>
    <mergeCell ref="A20:E20"/>
    <mergeCell ref="A13:E13"/>
    <mergeCell ref="A9:E9"/>
    <mergeCell ref="A10:E10"/>
    <mergeCell ref="A11:E11"/>
    <mergeCell ref="A38:E38"/>
    <mergeCell ref="A39:E39"/>
    <mergeCell ref="A40:E40"/>
    <mergeCell ref="A41:E41"/>
    <mergeCell ref="A43:K43"/>
  </mergeCells>
  <pageMargins left="0.25" right="0.25" top="0.75" bottom="0.75" header="0.3" footer="0.3"/>
  <pageSetup paperSize="9" scale="5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34"/>
  <sheetViews>
    <sheetView topLeftCell="A94" zoomScale="70" zoomScaleNormal="70" workbookViewId="0">
      <selection activeCell="G51" sqref="G51"/>
    </sheetView>
  </sheetViews>
  <sheetFormatPr defaultRowHeight="15" x14ac:dyDescent="0.25"/>
  <cols>
    <col min="1" max="1" width="8.7109375" customWidth="1"/>
    <col min="2" max="2" width="9.5703125" customWidth="1"/>
    <col min="3" max="3" width="48.7109375" customWidth="1"/>
    <col min="4" max="4" width="24.7109375" customWidth="1"/>
    <col min="5" max="5" width="25.28515625" customWidth="1"/>
    <col min="6" max="6" width="22.85546875" customWidth="1"/>
    <col min="7" max="7" width="25.28515625" customWidth="1"/>
    <col min="8" max="9" width="10.85546875" bestFit="1" customWidth="1"/>
    <col min="10" max="10" width="12.42578125" bestFit="1" customWidth="1"/>
    <col min="12" max="12" width="12.42578125" bestFit="1" customWidth="1"/>
  </cols>
  <sheetData>
    <row r="1" spans="1:12" ht="42" customHeight="1" x14ac:dyDescent="0.25">
      <c r="A1" s="244" t="s">
        <v>271</v>
      </c>
      <c r="B1" s="244"/>
      <c r="C1" s="244"/>
      <c r="D1" s="244"/>
      <c r="E1" s="244"/>
      <c r="F1" s="244"/>
      <c r="G1" s="244"/>
      <c r="H1" s="244"/>
      <c r="I1" s="244"/>
    </row>
    <row r="2" spans="1:12" ht="18" customHeight="1" x14ac:dyDescent="0.25">
      <c r="A2" s="3"/>
      <c r="B2" s="3"/>
      <c r="C2" s="3"/>
      <c r="D2" s="22"/>
      <c r="E2" s="3"/>
      <c r="F2" s="3"/>
      <c r="G2" s="3"/>
      <c r="H2" s="3"/>
    </row>
    <row r="3" spans="1:12" ht="15.75" customHeight="1" x14ac:dyDescent="0.25">
      <c r="A3" s="244" t="s">
        <v>25</v>
      </c>
      <c r="B3" s="244"/>
      <c r="C3" s="244"/>
      <c r="D3" s="244"/>
      <c r="E3" s="244"/>
      <c r="F3" s="244"/>
      <c r="G3" s="244"/>
      <c r="H3" s="244"/>
      <c r="I3" s="244"/>
    </row>
    <row r="4" spans="1:12" ht="18" x14ac:dyDescent="0.25">
      <c r="A4" s="3"/>
      <c r="B4" s="3"/>
      <c r="C4" s="3"/>
      <c r="D4" s="22"/>
      <c r="E4" s="3"/>
      <c r="F4" s="3"/>
      <c r="G4" s="4"/>
      <c r="H4" s="4"/>
    </row>
    <row r="5" spans="1:12" ht="18" customHeight="1" x14ac:dyDescent="0.25">
      <c r="A5" s="244" t="s">
        <v>7</v>
      </c>
      <c r="B5" s="244"/>
      <c r="C5" s="244"/>
      <c r="D5" s="244"/>
      <c r="E5" s="244"/>
      <c r="F5" s="244"/>
      <c r="G5" s="244"/>
      <c r="H5" s="244"/>
      <c r="I5" s="244"/>
    </row>
    <row r="6" spans="1:12" ht="18" x14ac:dyDescent="0.25">
      <c r="A6" s="3"/>
      <c r="B6" s="3"/>
      <c r="C6" s="3"/>
      <c r="D6" s="22"/>
      <c r="E6" s="3"/>
      <c r="F6" s="3"/>
      <c r="G6" s="4"/>
      <c r="H6" s="4"/>
    </row>
    <row r="7" spans="1:12" ht="15.75" customHeight="1" x14ac:dyDescent="0.25">
      <c r="A7" s="244" t="s">
        <v>221</v>
      </c>
      <c r="B7" s="244"/>
      <c r="C7" s="244"/>
      <c r="D7" s="244"/>
      <c r="E7" s="244"/>
      <c r="F7" s="244"/>
      <c r="G7" s="244"/>
      <c r="H7" s="244"/>
      <c r="I7" s="244"/>
    </row>
    <row r="8" spans="1:12" ht="18" x14ac:dyDescent="0.25">
      <c r="A8" s="3"/>
      <c r="B8" s="3"/>
      <c r="C8" s="3"/>
      <c r="D8" s="22"/>
      <c r="E8" s="3"/>
      <c r="F8" s="3"/>
      <c r="G8" s="4"/>
      <c r="H8" s="4"/>
    </row>
    <row r="9" spans="1:12" ht="25.5" x14ac:dyDescent="0.25">
      <c r="A9" s="18" t="s">
        <v>8</v>
      </c>
      <c r="B9" s="17" t="s">
        <v>182</v>
      </c>
      <c r="C9" s="17" t="s">
        <v>6</v>
      </c>
      <c r="D9" s="18" t="s">
        <v>242</v>
      </c>
      <c r="E9" s="18" t="s">
        <v>239</v>
      </c>
      <c r="F9" s="18" t="s">
        <v>240</v>
      </c>
      <c r="G9" s="18" t="s">
        <v>243</v>
      </c>
      <c r="H9" s="18" t="s">
        <v>163</v>
      </c>
      <c r="I9" s="18" t="s">
        <v>163</v>
      </c>
    </row>
    <row r="10" spans="1:12" s="131" customFormat="1" x14ac:dyDescent="0.25">
      <c r="A10" s="18"/>
      <c r="B10" s="120"/>
      <c r="C10" s="120">
        <v>1</v>
      </c>
      <c r="D10" s="120">
        <v>2</v>
      </c>
      <c r="E10" s="18">
        <v>3</v>
      </c>
      <c r="F10" s="18">
        <v>4</v>
      </c>
      <c r="G10" s="18">
        <v>5</v>
      </c>
      <c r="H10" s="18" t="s">
        <v>164</v>
      </c>
      <c r="I10" s="18" t="s">
        <v>277</v>
      </c>
    </row>
    <row r="11" spans="1:12" ht="15.75" customHeight="1" x14ac:dyDescent="0.25">
      <c r="A11" s="65">
        <v>6</v>
      </c>
      <c r="B11" s="65"/>
      <c r="C11" s="65" t="s">
        <v>11</v>
      </c>
      <c r="D11" s="191">
        <f>D12+D23+D26+D33</f>
        <v>1420170.1199999999</v>
      </c>
      <c r="E11" s="191">
        <f>E12+E23+E26+E33+E21</f>
        <v>3749538.6399999997</v>
      </c>
      <c r="F11" s="191">
        <f t="shared" ref="F11:G11" si="0">F12+F23+F26+F33+F21</f>
        <v>0</v>
      </c>
      <c r="G11" s="191">
        <f t="shared" si="0"/>
        <v>1710274.9</v>
      </c>
      <c r="H11" s="192">
        <f t="shared" ref="H11:H12" si="1">G11/D11*100</f>
        <v>120.42746681644027</v>
      </c>
      <c r="I11" s="192">
        <f>G11/E11*100</f>
        <v>45.612942396561088</v>
      </c>
    </row>
    <row r="12" spans="1:12" s="131" customFormat="1" ht="27.75" customHeight="1" x14ac:dyDescent="0.25">
      <c r="A12" s="107"/>
      <c r="B12" s="107">
        <v>63</v>
      </c>
      <c r="C12" s="107" t="s">
        <v>33</v>
      </c>
      <c r="D12" s="108">
        <f>D13+D16</f>
        <v>1234197</v>
      </c>
      <c r="E12" s="108">
        <v>3339299.92</v>
      </c>
      <c r="F12" s="108"/>
      <c r="G12" s="108">
        <f t="shared" ref="G12" si="2">G13+G16</f>
        <v>1498728.21</v>
      </c>
      <c r="H12" s="108">
        <f t="shared" si="1"/>
        <v>121.43346726657089</v>
      </c>
      <c r="I12" s="192">
        <f t="shared" ref="I12:I37" si="3">G12/E12*100</f>
        <v>44.881509475195628</v>
      </c>
    </row>
    <row r="13" spans="1:12" s="131" customFormat="1" x14ac:dyDescent="0.25">
      <c r="A13" s="132"/>
      <c r="B13" s="90">
        <v>636</v>
      </c>
      <c r="C13" s="90"/>
      <c r="D13" s="80">
        <f>D14+D15</f>
        <v>1216925.78</v>
      </c>
      <c r="E13" s="80">
        <f t="shared" ref="E13:G13" si="4">E14+E15</f>
        <v>0</v>
      </c>
      <c r="F13" s="80">
        <f t="shared" si="4"/>
        <v>0</v>
      </c>
      <c r="G13" s="80">
        <f t="shared" si="4"/>
        <v>1447538.26</v>
      </c>
      <c r="H13" s="80"/>
      <c r="I13" s="80" t="e">
        <f t="shared" si="3"/>
        <v>#DIV/0!</v>
      </c>
    </row>
    <row r="14" spans="1:12" s="131" customFormat="1" ht="25.5" x14ac:dyDescent="0.25">
      <c r="A14" s="132"/>
      <c r="B14" s="158">
        <v>6361</v>
      </c>
      <c r="C14" s="158" t="s">
        <v>183</v>
      </c>
      <c r="D14" s="159">
        <v>1182803.1100000001</v>
      </c>
      <c r="E14" s="159"/>
      <c r="F14" s="159"/>
      <c r="G14" s="159">
        <v>1441590.7</v>
      </c>
      <c r="H14" s="82">
        <f t="shared" ref="H14:H37" si="5">G14/D14*100</f>
        <v>121.87917733831455</v>
      </c>
      <c r="I14" s="82" t="e">
        <f t="shared" si="3"/>
        <v>#DIV/0!</v>
      </c>
    </row>
    <row r="15" spans="1:12" s="131" customFormat="1" ht="25.5" x14ac:dyDescent="0.25">
      <c r="A15" s="132"/>
      <c r="B15" s="158">
        <v>6362</v>
      </c>
      <c r="C15" s="158" t="s">
        <v>184</v>
      </c>
      <c r="D15" s="159">
        <v>34122.67</v>
      </c>
      <c r="E15" s="159"/>
      <c r="F15" s="159"/>
      <c r="G15" s="159">
        <v>5947.56</v>
      </c>
      <c r="H15" s="82">
        <f t="shared" si="5"/>
        <v>17.429937340776679</v>
      </c>
      <c r="I15" s="82" t="e">
        <f t="shared" si="3"/>
        <v>#DIV/0!</v>
      </c>
      <c r="L15" s="169"/>
    </row>
    <row r="16" spans="1:12" s="131" customFormat="1" x14ac:dyDescent="0.25">
      <c r="A16" s="132"/>
      <c r="B16" s="156">
        <v>639</v>
      </c>
      <c r="C16" s="156"/>
      <c r="D16" s="157">
        <f>D17+D18+D19+D20</f>
        <v>17271.22</v>
      </c>
      <c r="E16" s="157">
        <f t="shared" ref="E16:G16" si="6">E17+E18+E19+E20</f>
        <v>0</v>
      </c>
      <c r="F16" s="157">
        <f t="shared" si="6"/>
        <v>0</v>
      </c>
      <c r="G16" s="157">
        <f t="shared" si="6"/>
        <v>51189.95</v>
      </c>
      <c r="H16" s="80"/>
      <c r="I16" s="80" t="e">
        <f t="shared" si="3"/>
        <v>#DIV/0!</v>
      </c>
      <c r="L16" s="169"/>
    </row>
    <row r="17" spans="1:9" s="131" customFormat="1" ht="25.5" x14ac:dyDescent="0.25">
      <c r="A17" s="132"/>
      <c r="B17" s="158">
        <v>6391</v>
      </c>
      <c r="C17" s="158" t="s">
        <v>192</v>
      </c>
      <c r="D17" s="159">
        <v>3154.76</v>
      </c>
      <c r="E17" s="159"/>
      <c r="F17" s="159"/>
      <c r="G17" s="159">
        <v>5914.13</v>
      </c>
      <c r="H17" s="82">
        <f t="shared" si="5"/>
        <v>187.46687545169837</v>
      </c>
      <c r="I17" s="82" t="e">
        <f t="shared" si="3"/>
        <v>#DIV/0!</v>
      </c>
    </row>
    <row r="18" spans="1:9" s="131" customFormat="1" ht="25.5" x14ac:dyDescent="0.25">
      <c r="A18" s="132"/>
      <c r="B18" s="158">
        <v>6392</v>
      </c>
      <c r="C18" s="158" t="s">
        <v>193</v>
      </c>
      <c r="D18" s="159">
        <v>0</v>
      </c>
      <c r="E18" s="159"/>
      <c r="F18" s="159"/>
      <c r="G18" s="159">
        <v>1764.37</v>
      </c>
      <c r="H18" s="82" t="e">
        <f t="shared" si="5"/>
        <v>#DIV/0!</v>
      </c>
      <c r="I18" s="82" t="e">
        <f t="shared" si="3"/>
        <v>#DIV/0!</v>
      </c>
    </row>
    <row r="19" spans="1:9" s="131" customFormat="1" ht="25.5" x14ac:dyDescent="0.25">
      <c r="A19" s="132"/>
      <c r="B19" s="158">
        <v>6393</v>
      </c>
      <c r="C19" s="104" t="s">
        <v>238</v>
      </c>
      <c r="D19" s="159">
        <v>14116.46</v>
      </c>
      <c r="E19" s="159"/>
      <c r="F19" s="159"/>
      <c r="G19" s="159">
        <v>33513.32</v>
      </c>
      <c r="H19" s="82">
        <f t="shared" si="5"/>
        <v>237.40597855269664</v>
      </c>
      <c r="I19" s="82" t="e">
        <f t="shared" si="3"/>
        <v>#DIV/0!</v>
      </c>
    </row>
    <row r="20" spans="1:9" s="131" customFormat="1" ht="25.5" x14ac:dyDescent="0.25">
      <c r="A20" s="132"/>
      <c r="B20" s="158">
        <v>6394</v>
      </c>
      <c r="C20" s="104" t="s">
        <v>185</v>
      </c>
      <c r="D20" s="159">
        <v>0</v>
      </c>
      <c r="E20" s="159"/>
      <c r="F20" s="159"/>
      <c r="G20" s="159">
        <v>9998.1299999999992</v>
      </c>
      <c r="H20" s="82" t="e">
        <f t="shared" si="5"/>
        <v>#DIV/0!</v>
      </c>
      <c r="I20" s="82" t="e">
        <f t="shared" si="3"/>
        <v>#DIV/0!</v>
      </c>
    </row>
    <row r="21" spans="1:9" s="131" customFormat="1" x14ac:dyDescent="0.25">
      <c r="A21" s="161"/>
      <c r="B21" s="107">
        <v>64</v>
      </c>
      <c r="C21" s="107" t="s">
        <v>270</v>
      </c>
      <c r="D21" s="108"/>
      <c r="E21" s="108">
        <v>0.05</v>
      </c>
      <c r="F21" s="108"/>
      <c r="G21" s="108">
        <f>G22</f>
        <v>0.03</v>
      </c>
      <c r="H21" s="108" t="e">
        <f t="shared" si="5"/>
        <v>#DIV/0!</v>
      </c>
      <c r="I21" s="108">
        <f t="shared" si="3"/>
        <v>60</v>
      </c>
    </row>
    <row r="22" spans="1:9" s="131" customFormat="1" x14ac:dyDescent="0.25">
      <c r="A22" s="132"/>
      <c r="B22" s="158">
        <v>6413</v>
      </c>
      <c r="C22" s="218" t="s">
        <v>279</v>
      </c>
      <c r="D22" s="159"/>
      <c r="E22" s="159"/>
      <c r="F22" s="159"/>
      <c r="G22" s="159">
        <v>0.03</v>
      </c>
      <c r="H22" s="82" t="e">
        <f t="shared" si="5"/>
        <v>#DIV/0!</v>
      </c>
      <c r="I22" s="82" t="e">
        <f t="shared" si="3"/>
        <v>#DIV/0!</v>
      </c>
    </row>
    <row r="23" spans="1:9" ht="25.5" x14ac:dyDescent="0.25">
      <c r="A23" s="161"/>
      <c r="B23" s="107">
        <v>65</v>
      </c>
      <c r="C23" s="107" t="s">
        <v>133</v>
      </c>
      <c r="D23" s="108">
        <f>D24</f>
        <v>312.63</v>
      </c>
      <c r="E23" s="108">
        <v>500</v>
      </c>
      <c r="F23" s="108"/>
      <c r="G23" s="108">
        <f t="shared" ref="E23:G24" si="7">G24</f>
        <v>0</v>
      </c>
      <c r="H23" s="108" t="e">
        <f>#REF!</f>
        <v>#REF!</v>
      </c>
      <c r="I23" s="108">
        <f t="shared" si="3"/>
        <v>0</v>
      </c>
    </row>
    <row r="24" spans="1:9" s="131" customFormat="1" x14ac:dyDescent="0.25">
      <c r="A24" s="133"/>
      <c r="B24" s="88">
        <v>652</v>
      </c>
      <c r="C24" s="167" t="s">
        <v>244</v>
      </c>
      <c r="D24" s="168">
        <f>D25</f>
        <v>312.63</v>
      </c>
      <c r="E24" s="168">
        <f t="shared" si="7"/>
        <v>0</v>
      </c>
      <c r="F24" s="168">
        <f t="shared" si="7"/>
        <v>0</v>
      </c>
      <c r="G24" s="168">
        <f t="shared" si="7"/>
        <v>0</v>
      </c>
      <c r="H24" s="80"/>
      <c r="I24" s="80" t="e">
        <f t="shared" si="3"/>
        <v>#DIV/0!</v>
      </c>
    </row>
    <row r="25" spans="1:9" s="131" customFormat="1" x14ac:dyDescent="0.25">
      <c r="A25" s="133"/>
      <c r="B25" s="99">
        <v>6526</v>
      </c>
      <c r="C25" s="104" t="s">
        <v>190</v>
      </c>
      <c r="D25" s="105">
        <v>312.63</v>
      </c>
      <c r="E25" s="82"/>
      <c r="F25" s="82"/>
      <c r="G25" s="82">
        <v>0</v>
      </c>
      <c r="H25" s="82">
        <v>312.63</v>
      </c>
      <c r="I25" s="82" t="e">
        <f t="shared" si="3"/>
        <v>#DIV/0!</v>
      </c>
    </row>
    <row r="26" spans="1:9" s="131" customFormat="1" ht="25.5" x14ac:dyDescent="0.25">
      <c r="A26" s="161"/>
      <c r="B26" s="166">
        <v>66</v>
      </c>
      <c r="C26" s="162" t="s">
        <v>191</v>
      </c>
      <c r="D26" s="163">
        <f>D27+D30</f>
        <v>7290.01</v>
      </c>
      <c r="E26" s="163">
        <v>11893.08</v>
      </c>
      <c r="F26" s="163"/>
      <c r="G26" s="163">
        <f t="shared" ref="G26" si="8">G27+G30</f>
        <v>5276.63</v>
      </c>
      <c r="H26" s="163">
        <f t="shared" si="5"/>
        <v>72.381656540937527</v>
      </c>
      <c r="I26" s="163">
        <f t="shared" si="3"/>
        <v>44.367228674153374</v>
      </c>
    </row>
    <row r="27" spans="1:9" s="131" customFormat="1" x14ac:dyDescent="0.25">
      <c r="A27" s="133"/>
      <c r="B27" s="90">
        <v>661</v>
      </c>
      <c r="C27" s="164" t="s">
        <v>247</v>
      </c>
      <c r="D27" s="80">
        <f>D28+D29</f>
        <v>3125.94</v>
      </c>
      <c r="E27" s="80">
        <f t="shared" ref="E27:G27" si="9">E28+E29</f>
        <v>0</v>
      </c>
      <c r="F27" s="80">
        <f t="shared" si="9"/>
        <v>0</v>
      </c>
      <c r="G27" s="80">
        <f t="shared" si="9"/>
        <v>3781.63</v>
      </c>
      <c r="H27" s="80">
        <f t="shared" si="5"/>
        <v>120.97577048823713</v>
      </c>
      <c r="I27" s="80" t="e">
        <f t="shared" si="3"/>
        <v>#DIV/0!</v>
      </c>
    </row>
    <row r="28" spans="1:9" s="40" customFormat="1" x14ac:dyDescent="0.25">
      <c r="A28" s="11"/>
      <c r="B28" s="102">
        <v>6614</v>
      </c>
      <c r="C28" s="102" t="s">
        <v>186</v>
      </c>
      <c r="D28" s="103">
        <v>29.4</v>
      </c>
      <c r="E28" s="85"/>
      <c r="F28" s="85">
        <v>0</v>
      </c>
      <c r="G28" s="85">
        <v>685.09</v>
      </c>
      <c r="H28" s="82">
        <f t="shared" si="5"/>
        <v>2330.2380952380954</v>
      </c>
      <c r="I28" s="82" t="e">
        <f t="shared" si="3"/>
        <v>#DIV/0!</v>
      </c>
    </row>
    <row r="29" spans="1:9" s="40" customFormat="1" x14ac:dyDescent="0.25">
      <c r="A29" s="11"/>
      <c r="B29" s="102">
        <v>6615</v>
      </c>
      <c r="C29" s="102" t="s">
        <v>187</v>
      </c>
      <c r="D29" s="103">
        <v>3096.54</v>
      </c>
      <c r="E29" s="85"/>
      <c r="F29" s="85"/>
      <c r="G29" s="85">
        <v>3096.54</v>
      </c>
      <c r="H29" s="82">
        <f t="shared" si="5"/>
        <v>100</v>
      </c>
      <c r="I29" s="82" t="e">
        <f t="shared" si="3"/>
        <v>#DIV/0!</v>
      </c>
    </row>
    <row r="30" spans="1:9" s="40" customFormat="1" ht="25.5" x14ac:dyDescent="0.25">
      <c r="A30" s="11"/>
      <c r="B30" s="164">
        <v>663</v>
      </c>
      <c r="C30" s="164" t="s">
        <v>246</v>
      </c>
      <c r="D30" s="165">
        <f>D31+D32</f>
        <v>4164.07</v>
      </c>
      <c r="E30" s="165">
        <f t="shared" ref="E30:G30" si="10">E31+E32</f>
        <v>0</v>
      </c>
      <c r="F30" s="165">
        <f t="shared" si="10"/>
        <v>0</v>
      </c>
      <c r="G30" s="165">
        <f t="shared" si="10"/>
        <v>1495</v>
      </c>
      <c r="H30" s="165">
        <f t="shared" si="5"/>
        <v>35.902374359700964</v>
      </c>
      <c r="I30" s="80" t="e">
        <f t="shared" si="3"/>
        <v>#DIV/0!</v>
      </c>
    </row>
    <row r="31" spans="1:9" s="40" customFormat="1" x14ac:dyDescent="0.25">
      <c r="A31" s="11"/>
      <c r="B31" s="102">
        <v>6631</v>
      </c>
      <c r="C31" s="102" t="s">
        <v>188</v>
      </c>
      <c r="D31" s="103">
        <v>412.94</v>
      </c>
      <c r="E31" s="85"/>
      <c r="F31" s="85"/>
      <c r="G31" s="85">
        <v>1495</v>
      </c>
      <c r="H31" s="82">
        <f t="shared" si="5"/>
        <v>362.03806848452558</v>
      </c>
      <c r="I31" s="82" t="e">
        <f t="shared" si="3"/>
        <v>#DIV/0!</v>
      </c>
    </row>
    <row r="32" spans="1:9" s="40" customFormat="1" x14ac:dyDescent="0.25">
      <c r="A32" s="11"/>
      <c r="B32" s="102">
        <v>6632</v>
      </c>
      <c r="C32" s="102" t="s">
        <v>189</v>
      </c>
      <c r="D32" s="103">
        <v>3751.13</v>
      </c>
      <c r="E32" s="85"/>
      <c r="F32" s="85"/>
      <c r="G32" s="85">
        <v>0</v>
      </c>
      <c r="H32" s="82">
        <f t="shared" si="5"/>
        <v>0</v>
      </c>
      <c r="I32" s="82" t="e">
        <f t="shared" si="3"/>
        <v>#DIV/0!</v>
      </c>
    </row>
    <row r="33" spans="1:9" ht="25.5" x14ac:dyDescent="0.25">
      <c r="A33" s="161"/>
      <c r="B33" s="166">
        <v>67</v>
      </c>
      <c r="C33" s="107" t="s">
        <v>35</v>
      </c>
      <c r="D33" s="108">
        <f>D34</f>
        <v>178370.48</v>
      </c>
      <c r="E33" s="108">
        <v>397845.59</v>
      </c>
      <c r="F33" s="108"/>
      <c r="G33" s="108">
        <f t="shared" ref="G33" si="11">G34</f>
        <v>206270.03</v>
      </c>
      <c r="H33" s="108">
        <f t="shared" si="5"/>
        <v>115.64134939817394</v>
      </c>
      <c r="I33" s="108">
        <f t="shared" si="3"/>
        <v>51.846755420865662</v>
      </c>
    </row>
    <row r="34" spans="1:9" s="131" customFormat="1" ht="25.5" x14ac:dyDescent="0.25">
      <c r="A34" s="14"/>
      <c r="B34" s="90">
        <v>671</v>
      </c>
      <c r="C34" s="167" t="s">
        <v>245</v>
      </c>
      <c r="D34" s="160">
        <f>D35+D36</f>
        <v>178370.48</v>
      </c>
      <c r="E34" s="160">
        <f t="shared" ref="E34:G34" si="12">E35+E36</f>
        <v>0</v>
      </c>
      <c r="F34" s="160">
        <f t="shared" si="12"/>
        <v>0</v>
      </c>
      <c r="G34" s="160">
        <f t="shared" si="12"/>
        <v>206270.03</v>
      </c>
      <c r="H34" s="80">
        <f t="shared" si="5"/>
        <v>115.64134939817394</v>
      </c>
      <c r="I34" s="80" t="e">
        <f t="shared" si="3"/>
        <v>#DIV/0!</v>
      </c>
    </row>
    <row r="35" spans="1:9" s="131" customFormat="1" ht="25.5" x14ac:dyDescent="0.25">
      <c r="A35" s="14"/>
      <c r="B35" s="106">
        <v>6711</v>
      </c>
      <c r="C35" s="104" t="s">
        <v>194</v>
      </c>
      <c r="D35" s="101">
        <v>176076.53</v>
      </c>
      <c r="E35" s="82"/>
      <c r="F35" s="82">
        <v>0</v>
      </c>
      <c r="G35" s="82">
        <v>205801.55</v>
      </c>
      <c r="H35" s="82">
        <f t="shared" si="5"/>
        <v>116.88187517098388</v>
      </c>
      <c r="I35" s="82" t="e">
        <f t="shared" si="3"/>
        <v>#DIV/0!</v>
      </c>
    </row>
    <row r="36" spans="1:9" s="131" customFormat="1" ht="25.5" x14ac:dyDescent="0.25">
      <c r="A36" s="14"/>
      <c r="B36" s="106">
        <v>6712</v>
      </c>
      <c r="C36" s="104" t="s">
        <v>195</v>
      </c>
      <c r="D36" s="101">
        <v>2293.9499999999998</v>
      </c>
      <c r="E36" s="82"/>
      <c r="F36" s="82">
        <v>0</v>
      </c>
      <c r="G36" s="82">
        <v>468.48</v>
      </c>
      <c r="H36" s="82">
        <f t="shared" si="5"/>
        <v>20.422415484208464</v>
      </c>
      <c r="I36" s="82" t="e">
        <f t="shared" si="3"/>
        <v>#DIV/0!</v>
      </c>
    </row>
    <row r="37" spans="1:9" s="131" customFormat="1" ht="15.75" x14ac:dyDescent="0.25">
      <c r="A37" s="223"/>
      <c r="B37" s="223"/>
      <c r="C37" s="224" t="s">
        <v>282</v>
      </c>
      <c r="D37" s="225">
        <f>D11</f>
        <v>1420170.1199999999</v>
      </c>
      <c r="E37" s="225">
        <f t="shared" ref="E37:G37" si="13">E11</f>
        <v>3749538.6399999997</v>
      </c>
      <c r="F37" s="225">
        <f t="shared" si="13"/>
        <v>0</v>
      </c>
      <c r="G37" s="225">
        <f t="shared" si="13"/>
        <v>1710274.9</v>
      </c>
      <c r="H37" s="225">
        <f t="shared" si="5"/>
        <v>120.42746681644027</v>
      </c>
      <c r="I37" s="225">
        <f t="shared" si="3"/>
        <v>45.612942396561088</v>
      </c>
    </row>
    <row r="38" spans="1:9" s="131" customFormat="1" ht="15.75" x14ac:dyDescent="0.25">
      <c r="A38" s="229"/>
      <c r="B38" s="229"/>
      <c r="C38" s="230"/>
      <c r="D38" s="231"/>
      <c r="E38" s="231"/>
      <c r="F38" s="231"/>
      <c r="G38" s="231"/>
      <c r="H38" s="231"/>
      <c r="I38" s="231"/>
    </row>
    <row r="39" spans="1:9" s="131" customFormat="1" ht="15.75" x14ac:dyDescent="0.25">
      <c r="A39" s="229"/>
      <c r="B39" s="229"/>
      <c r="C39" s="230"/>
      <c r="D39" s="231"/>
      <c r="E39" s="231"/>
      <c r="F39" s="231"/>
      <c r="G39" s="231"/>
      <c r="H39" s="231"/>
      <c r="I39" s="231"/>
    </row>
    <row r="40" spans="1:9" s="131" customFormat="1" ht="15.75" x14ac:dyDescent="0.25">
      <c r="A40" s="229"/>
      <c r="B40" s="229"/>
      <c r="C40" s="230"/>
      <c r="D40" s="231"/>
      <c r="E40" s="231"/>
      <c r="F40" s="231"/>
      <c r="G40" s="231"/>
      <c r="H40" s="231"/>
      <c r="I40" s="231"/>
    </row>
    <row r="41" spans="1:9" s="131" customFormat="1" ht="15.75" x14ac:dyDescent="0.25">
      <c r="A41" s="229"/>
      <c r="B41" s="229"/>
      <c r="C41" s="230"/>
      <c r="D41" s="231"/>
      <c r="E41" s="231"/>
      <c r="F41" s="231"/>
      <c r="G41" s="231"/>
      <c r="H41" s="231"/>
      <c r="I41" s="231"/>
    </row>
    <row r="42" spans="1:9" x14ac:dyDescent="0.25">
      <c r="A42" s="91"/>
      <c r="B42" s="91"/>
      <c r="C42" s="92"/>
      <c r="D42" s="93"/>
      <c r="E42" s="94"/>
      <c r="F42" s="94"/>
      <c r="G42" s="94"/>
      <c r="H42" s="94"/>
      <c r="I42" s="95"/>
    </row>
    <row r="43" spans="1:9" s="131" customFormat="1" x14ac:dyDescent="0.25">
      <c r="A43" s="91"/>
      <c r="B43" s="91"/>
      <c r="C43" s="262" t="s">
        <v>222</v>
      </c>
      <c r="D43" s="262"/>
      <c r="E43" s="262"/>
      <c r="F43" s="262"/>
      <c r="G43" s="262"/>
      <c r="H43" s="94"/>
      <c r="I43" s="95"/>
    </row>
    <row r="44" spans="1:9" s="131" customFormat="1" x14ac:dyDescent="0.25">
      <c r="A44" s="91"/>
      <c r="B44" s="91"/>
      <c r="C44" s="92"/>
      <c r="D44" s="93"/>
      <c r="E44" s="94"/>
      <c r="F44" s="94"/>
      <c r="G44" s="94"/>
      <c r="H44" s="94"/>
      <c r="I44" s="95"/>
    </row>
    <row r="45" spans="1:9" s="131" customFormat="1" ht="25.5" x14ac:dyDescent="0.25">
      <c r="A45" s="18" t="s">
        <v>8</v>
      </c>
      <c r="B45" s="186" t="s">
        <v>182</v>
      </c>
      <c r="C45" s="186" t="s">
        <v>6</v>
      </c>
      <c r="D45" s="18" t="s">
        <v>242</v>
      </c>
      <c r="E45" s="18" t="s">
        <v>239</v>
      </c>
      <c r="F45" s="18" t="s">
        <v>240</v>
      </c>
      <c r="G45" s="18" t="s">
        <v>243</v>
      </c>
      <c r="H45" s="18" t="s">
        <v>163</v>
      </c>
      <c r="I45" s="18" t="s">
        <v>163</v>
      </c>
    </row>
    <row r="46" spans="1:9" s="131" customFormat="1" x14ac:dyDescent="0.25">
      <c r="A46" s="18"/>
      <c r="B46" s="186"/>
      <c r="C46" s="186">
        <v>1</v>
      </c>
      <c r="D46" s="186">
        <v>2</v>
      </c>
      <c r="E46" s="18">
        <v>3</v>
      </c>
      <c r="F46" s="18">
        <v>4</v>
      </c>
      <c r="G46" s="18">
        <v>5</v>
      </c>
      <c r="H46" s="18" t="s">
        <v>164</v>
      </c>
      <c r="I46" s="18" t="s">
        <v>165</v>
      </c>
    </row>
    <row r="47" spans="1:9" s="131" customFormat="1" x14ac:dyDescent="0.25">
      <c r="A47" s="65">
        <v>9</v>
      </c>
      <c r="B47" s="65"/>
      <c r="C47" s="65" t="s">
        <v>223</v>
      </c>
      <c r="D47" s="191">
        <f>D48</f>
        <v>1558.53</v>
      </c>
      <c r="E47" s="191">
        <f t="shared" ref="E47:G47" si="14">E48</f>
        <v>19634.73</v>
      </c>
      <c r="F47" s="191">
        <f t="shared" si="14"/>
        <v>0</v>
      </c>
      <c r="G47" s="191">
        <f t="shared" si="14"/>
        <v>16920.09</v>
      </c>
      <c r="H47" s="192">
        <f t="shared" ref="H47:H49" si="15">G47/D47*100</f>
        <v>1085.6441646936537</v>
      </c>
      <c r="I47" s="192" t="e">
        <f t="shared" ref="I47:I49" si="16">G47/F47*100</f>
        <v>#DIV/0!</v>
      </c>
    </row>
    <row r="48" spans="1:9" x14ac:dyDescent="0.25">
      <c r="A48" s="65"/>
      <c r="B48" s="65">
        <v>9221</v>
      </c>
      <c r="C48" s="65" t="s">
        <v>224</v>
      </c>
      <c r="D48" s="191">
        <f>SUM(D49:D52)</f>
        <v>1558.53</v>
      </c>
      <c r="E48" s="191">
        <f t="shared" ref="E48:G48" si="17">SUM(E49:E52)</f>
        <v>19634.73</v>
      </c>
      <c r="F48" s="191">
        <f t="shared" si="17"/>
        <v>0</v>
      </c>
      <c r="G48" s="191">
        <f t="shared" si="17"/>
        <v>16920.09</v>
      </c>
      <c r="H48" s="192">
        <f t="shared" si="15"/>
        <v>1085.6441646936537</v>
      </c>
      <c r="I48" s="192" t="e">
        <f t="shared" si="16"/>
        <v>#DIV/0!</v>
      </c>
    </row>
    <row r="49" spans="1:11" s="131" customFormat="1" x14ac:dyDescent="0.25">
      <c r="A49" s="132"/>
      <c r="B49" s="180"/>
      <c r="C49" s="90" t="s">
        <v>227</v>
      </c>
      <c r="D49" s="80">
        <v>0</v>
      </c>
      <c r="E49" s="80">
        <v>800</v>
      </c>
      <c r="F49" s="80">
        <v>0</v>
      </c>
      <c r="G49" s="80">
        <v>800</v>
      </c>
      <c r="H49" s="80" t="e">
        <f t="shared" si="15"/>
        <v>#DIV/0!</v>
      </c>
      <c r="I49" s="80" t="e">
        <f t="shared" si="16"/>
        <v>#DIV/0!</v>
      </c>
    </row>
    <row r="50" spans="1:11" ht="15.75" customHeight="1" x14ac:dyDescent="0.25">
      <c r="A50" s="132"/>
      <c r="B50" s="90"/>
      <c r="C50" s="90" t="s">
        <v>225</v>
      </c>
      <c r="D50" s="80">
        <v>809.43</v>
      </c>
      <c r="E50" s="80">
        <v>1961.44</v>
      </c>
      <c r="F50" s="80">
        <v>0</v>
      </c>
      <c r="G50" s="80">
        <v>1961.44</v>
      </c>
      <c r="H50" s="80">
        <f>G50/D50*100</f>
        <v>242.32361044191592</v>
      </c>
      <c r="I50" s="80" t="e">
        <f>G50/F50*100</f>
        <v>#DIV/0!</v>
      </c>
    </row>
    <row r="51" spans="1:11" x14ac:dyDescent="0.25">
      <c r="A51" s="132"/>
      <c r="B51" s="156"/>
      <c r="C51" s="156" t="s">
        <v>226</v>
      </c>
      <c r="D51" s="157">
        <v>49.75</v>
      </c>
      <c r="E51" s="157">
        <v>0.02</v>
      </c>
      <c r="F51" s="157">
        <v>0</v>
      </c>
      <c r="G51" s="157">
        <v>0</v>
      </c>
      <c r="H51" s="80">
        <f t="shared" ref="H51:H52" si="18">G51/D51*100</f>
        <v>0</v>
      </c>
      <c r="I51" s="80" t="e">
        <f t="shared" ref="I51:I52" si="19">G51/F51*100</f>
        <v>#DIV/0!</v>
      </c>
    </row>
    <row r="52" spans="1:11" x14ac:dyDescent="0.25">
      <c r="A52" s="132"/>
      <c r="B52" s="156"/>
      <c r="C52" s="156" t="s">
        <v>228</v>
      </c>
      <c r="D52" s="157">
        <v>699.35</v>
      </c>
      <c r="E52" s="157">
        <v>16873.27</v>
      </c>
      <c r="F52" s="157">
        <v>0</v>
      </c>
      <c r="G52" s="157">
        <v>14158.65</v>
      </c>
      <c r="H52" s="80">
        <f t="shared" si="18"/>
        <v>2024.5442196325157</v>
      </c>
      <c r="I52" s="80" t="e">
        <f t="shared" si="19"/>
        <v>#DIV/0!</v>
      </c>
    </row>
    <row r="53" spans="1:11" ht="15.75" customHeight="1" x14ac:dyDescent="0.25">
      <c r="A53" s="91"/>
      <c r="B53" s="91"/>
      <c r="C53" s="92"/>
      <c r="D53" s="93"/>
      <c r="E53" s="94"/>
      <c r="F53" s="94"/>
      <c r="G53" s="94"/>
      <c r="H53" s="94"/>
      <c r="I53" s="95"/>
      <c r="J53" s="169"/>
    </row>
    <row r="54" spans="1:11" s="131" customFormat="1" x14ac:dyDescent="0.25">
      <c r="A54"/>
      <c r="B54"/>
      <c r="C54"/>
      <c r="D54"/>
      <c r="E54"/>
      <c r="F54"/>
      <c r="G54"/>
      <c r="H54"/>
      <c r="I54"/>
      <c r="K54" s="169"/>
    </row>
    <row r="55" spans="1:11" s="131" customFormat="1" ht="15.75" x14ac:dyDescent="0.25">
      <c r="A55" s="244" t="s">
        <v>13</v>
      </c>
      <c r="B55" s="244"/>
      <c r="C55" s="244"/>
      <c r="D55" s="244"/>
      <c r="E55" s="244"/>
      <c r="F55" s="244"/>
      <c r="G55" s="244"/>
      <c r="H55" s="244"/>
      <c r="I55" s="244"/>
    </row>
    <row r="56" spans="1:11" ht="18" x14ac:dyDescent="0.25">
      <c r="A56" s="3"/>
      <c r="B56" s="3"/>
      <c r="C56" s="3"/>
      <c r="D56" s="22"/>
      <c r="E56" s="3"/>
      <c r="F56" s="3"/>
      <c r="G56" s="4"/>
      <c r="H56" s="4"/>
    </row>
    <row r="57" spans="1:11" s="131" customFormat="1" ht="25.5" x14ac:dyDescent="0.25">
      <c r="A57" s="18" t="s">
        <v>8</v>
      </c>
      <c r="B57" s="17" t="s">
        <v>182</v>
      </c>
      <c r="C57" s="17" t="s">
        <v>14</v>
      </c>
      <c r="D57" s="18" t="s">
        <v>242</v>
      </c>
      <c r="E57" s="18" t="s">
        <v>239</v>
      </c>
      <c r="F57" s="18" t="s">
        <v>240</v>
      </c>
      <c r="G57" s="18" t="s">
        <v>243</v>
      </c>
      <c r="H57" s="18" t="s">
        <v>163</v>
      </c>
      <c r="I57" s="18" t="s">
        <v>163</v>
      </c>
    </row>
    <row r="58" spans="1:11" s="131" customFormat="1" x14ac:dyDescent="0.25">
      <c r="A58" s="18"/>
      <c r="B58" s="124"/>
      <c r="C58" s="124">
        <v>1</v>
      </c>
      <c r="D58" s="124">
        <v>2</v>
      </c>
      <c r="E58" s="18">
        <v>3</v>
      </c>
      <c r="F58" s="18">
        <v>4</v>
      </c>
      <c r="G58" s="18">
        <v>5</v>
      </c>
      <c r="H58" s="18" t="s">
        <v>164</v>
      </c>
      <c r="I58" s="18" t="s">
        <v>277</v>
      </c>
    </row>
    <row r="59" spans="1:11" x14ac:dyDescent="0.25">
      <c r="A59" s="65">
        <v>3</v>
      </c>
      <c r="B59" s="65"/>
      <c r="C59" s="65" t="s">
        <v>15</v>
      </c>
      <c r="D59" s="66">
        <f>D60+D69+D100+D104+D107</f>
        <v>1333532.6399999999</v>
      </c>
      <c r="E59" s="66">
        <f t="shared" ref="E59:G59" si="20">E60+E69+E100+E104+E107</f>
        <v>3578519.5300000003</v>
      </c>
      <c r="F59" s="66">
        <f t="shared" si="20"/>
        <v>0</v>
      </c>
      <c r="G59" s="66">
        <f t="shared" si="20"/>
        <v>1621499.473</v>
      </c>
      <c r="H59" s="66">
        <f t="shared" ref="H59:H118" si="21">G59/D59*100</f>
        <v>121.59428456134378</v>
      </c>
      <c r="I59" s="66">
        <f>G59/E59*100</f>
        <v>45.312019660823253</v>
      </c>
    </row>
    <row r="60" spans="1:11" s="131" customFormat="1" x14ac:dyDescent="0.25">
      <c r="A60" s="170"/>
      <c r="B60" s="170">
        <v>31</v>
      </c>
      <c r="C60" s="170" t="s">
        <v>16</v>
      </c>
      <c r="D60" s="163">
        <f>D61+D64+D66</f>
        <v>1043185.28</v>
      </c>
      <c r="E60" s="163">
        <v>2967603.68</v>
      </c>
      <c r="F60" s="163"/>
      <c r="G60" s="163">
        <f t="shared" ref="G60" si="22">G61+G64+G66</f>
        <v>1298482.3500000001</v>
      </c>
      <c r="H60" s="163">
        <f t="shared" si="21"/>
        <v>124.47284052934491</v>
      </c>
      <c r="I60" s="163">
        <f t="shared" ref="I60:I118" si="23">G60/E60*100</f>
        <v>43.7552480053536</v>
      </c>
    </row>
    <row r="61" spans="1:11" s="131" customFormat="1" x14ac:dyDescent="0.25">
      <c r="A61" s="132"/>
      <c r="B61" s="90">
        <v>311</v>
      </c>
      <c r="C61" s="90" t="s">
        <v>248</v>
      </c>
      <c r="D61" s="80">
        <f>D62</f>
        <v>863481.68</v>
      </c>
      <c r="E61" s="80"/>
      <c r="F61" s="80"/>
      <c r="G61" s="80">
        <f>G62+G63</f>
        <v>1079122.01</v>
      </c>
      <c r="H61" s="80">
        <f t="shared" si="21"/>
        <v>124.97335322736667</v>
      </c>
      <c r="I61" s="80" t="e">
        <f t="shared" si="23"/>
        <v>#DIV/0!</v>
      </c>
    </row>
    <row r="62" spans="1:11" s="131" customFormat="1" x14ac:dyDescent="0.25">
      <c r="A62" s="133"/>
      <c r="B62" s="99">
        <v>3111</v>
      </c>
      <c r="C62" s="100" t="s">
        <v>154</v>
      </c>
      <c r="D62" s="101">
        <v>863481.68</v>
      </c>
      <c r="E62" s="82"/>
      <c r="F62" s="82"/>
      <c r="G62" s="82">
        <v>1078396.73</v>
      </c>
      <c r="H62" s="82">
        <f t="shared" si="21"/>
        <v>124.88935839379937</v>
      </c>
      <c r="I62" s="82" t="e">
        <f t="shared" si="23"/>
        <v>#DIV/0!</v>
      </c>
      <c r="J62" s="169"/>
    </row>
    <row r="63" spans="1:11" s="131" customFormat="1" x14ac:dyDescent="0.25">
      <c r="A63" s="133"/>
      <c r="B63" s="99">
        <v>3113</v>
      </c>
      <c r="C63" s="99" t="s">
        <v>280</v>
      </c>
      <c r="D63" s="101">
        <v>0</v>
      </c>
      <c r="E63" s="82"/>
      <c r="F63" s="82"/>
      <c r="G63" s="82">
        <v>725.28</v>
      </c>
      <c r="H63" s="82" t="e">
        <f t="shared" si="21"/>
        <v>#DIV/0!</v>
      </c>
      <c r="I63" s="82" t="e">
        <f t="shared" si="23"/>
        <v>#DIV/0!</v>
      </c>
      <c r="J63" s="169"/>
    </row>
    <row r="64" spans="1:11" s="131" customFormat="1" x14ac:dyDescent="0.25">
      <c r="A64" s="133"/>
      <c r="B64" s="88">
        <v>312</v>
      </c>
      <c r="C64" s="89" t="s">
        <v>155</v>
      </c>
      <c r="D64" s="160">
        <f>D65</f>
        <v>40654.39</v>
      </c>
      <c r="E64" s="80"/>
      <c r="F64" s="80"/>
      <c r="G64" s="80">
        <f>G65</f>
        <v>47698.5</v>
      </c>
      <c r="H64" s="80">
        <f t="shared" si="21"/>
        <v>117.3268126763186</v>
      </c>
      <c r="I64" s="80" t="e">
        <f t="shared" si="23"/>
        <v>#DIV/0!</v>
      </c>
      <c r="J64" s="169"/>
    </row>
    <row r="65" spans="1:9" x14ac:dyDescent="0.25">
      <c r="A65" s="133"/>
      <c r="B65" s="99">
        <v>3121</v>
      </c>
      <c r="C65" s="100" t="s">
        <v>155</v>
      </c>
      <c r="D65" s="101">
        <v>40654.39</v>
      </c>
      <c r="E65" s="82"/>
      <c r="F65" s="82"/>
      <c r="G65" s="82">
        <v>47698.5</v>
      </c>
      <c r="H65" s="82">
        <f t="shared" si="21"/>
        <v>117.3268126763186</v>
      </c>
      <c r="I65" s="82" t="e">
        <f t="shared" si="23"/>
        <v>#DIV/0!</v>
      </c>
    </row>
    <row r="66" spans="1:9" s="131" customFormat="1" x14ac:dyDescent="0.25">
      <c r="A66" s="133"/>
      <c r="B66" s="88">
        <v>313</v>
      </c>
      <c r="C66" s="89" t="s">
        <v>249</v>
      </c>
      <c r="D66" s="160">
        <f>D67</f>
        <v>139049.21</v>
      </c>
      <c r="E66" s="80"/>
      <c r="F66" s="80"/>
      <c r="G66" s="80">
        <f>G67+G68</f>
        <v>171661.84</v>
      </c>
      <c r="H66" s="80">
        <f t="shared" si="21"/>
        <v>123.45402034286998</v>
      </c>
      <c r="I66" s="80" t="e">
        <f t="shared" si="23"/>
        <v>#DIV/0!</v>
      </c>
    </row>
    <row r="67" spans="1:9" s="131" customFormat="1" x14ac:dyDescent="0.25">
      <c r="A67" s="133"/>
      <c r="B67" s="99">
        <v>3132</v>
      </c>
      <c r="C67" s="100" t="s">
        <v>156</v>
      </c>
      <c r="D67" s="101">
        <v>139049.21</v>
      </c>
      <c r="E67" s="82"/>
      <c r="F67" s="82"/>
      <c r="G67" s="82">
        <v>171653.19</v>
      </c>
      <c r="H67" s="82">
        <f t="shared" si="21"/>
        <v>123.44779952363626</v>
      </c>
      <c r="I67" s="82" t="e">
        <f t="shared" si="23"/>
        <v>#DIV/0!</v>
      </c>
    </row>
    <row r="68" spans="1:9" s="131" customFormat="1" x14ac:dyDescent="0.25">
      <c r="A68" s="133"/>
      <c r="B68" s="99">
        <v>3133</v>
      </c>
      <c r="C68" s="100" t="s">
        <v>281</v>
      </c>
      <c r="D68" s="101">
        <v>0</v>
      </c>
      <c r="E68" s="82"/>
      <c r="F68" s="82"/>
      <c r="G68" s="82">
        <v>8.65</v>
      </c>
      <c r="H68" s="82" t="e">
        <f t="shared" si="21"/>
        <v>#DIV/0!</v>
      </c>
      <c r="I68" s="82" t="e">
        <f t="shared" si="23"/>
        <v>#DIV/0!</v>
      </c>
    </row>
    <row r="69" spans="1:9" s="131" customFormat="1" x14ac:dyDescent="0.25">
      <c r="A69" s="166"/>
      <c r="B69" s="166">
        <v>32</v>
      </c>
      <c r="C69" s="166" t="s">
        <v>28</v>
      </c>
      <c r="D69" s="108">
        <f>D70+D75+D82+D92</f>
        <v>288747.44</v>
      </c>
      <c r="E69" s="108">
        <v>558586.85</v>
      </c>
      <c r="F69" s="108"/>
      <c r="G69" s="108">
        <f t="shared" ref="G69" si="24">G70+G75+G82+G92</f>
        <v>320870.41300000006</v>
      </c>
      <c r="H69" s="108">
        <f t="shared" si="21"/>
        <v>111.12493776568202</v>
      </c>
      <c r="I69" s="108">
        <f t="shared" si="23"/>
        <v>57.443245038797471</v>
      </c>
    </row>
    <row r="70" spans="1:9" s="131" customFormat="1" x14ac:dyDescent="0.25">
      <c r="A70" s="133"/>
      <c r="B70" s="88">
        <v>321</v>
      </c>
      <c r="C70" s="88" t="s">
        <v>250</v>
      </c>
      <c r="D70" s="80">
        <f>D71+D72+D73+D74</f>
        <v>53099.15</v>
      </c>
      <c r="E70" s="80">
        <f t="shared" ref="E70:G70" si="25">E71+E72+E73+E74</f>
        <v>0</v>
      </c>
      <c r="F70" s="80">
        <f t="shared" si="25"/>
        <v>0</v>
      </c>
      <c r="G70" s="80">
        <f t="shared" si="25"/>
        <v>55407.460000000006</v>
      </c>
      <c r="H70" s="80">
        <f t="shared" si="21"/>
        <v>104.34716939913351</v>
      </c>
      <c r="I70" s="80" t="e">
        <f t="shared" si="23"/>
        <v>#DIV/0!</v>
      </c>
    </row>
    <row r="71" spans="1:9" s="131" customFormat="1" x14ac:dyDescent="0.25">
      <c r="A71" s="133"/>
      <c r="B71" s="99">
        <v>3211</v>
      </c>
      <c r="C71" s="99" t="s">
        <v>145</v>
      </c>
      <c r="D71" s="82">
        <v>2216.79</v>
      </c>
      <c r="E71" s="82"/>
      <c r="F71" s="82"/>
      <c r="G71" s="82">
        <v>5714.47</v>
      </c>
      <c r="H71" s="82">
        <f t="shared" si="21"/>
        <v>257.78129637899849</v>
      </c>
      <c r="I71" s="82" t="e">
        <f t="shared" si="23"/>
        <v>#DIV/0!</v>
      </c>
    </row>
    <row r="72" spans="1:9" s="131" customFormat="1" x14ac:dyDescent="0.25">
      <c r="A72" s="133"/>
      <c r="B72" s="99">
        <v>3212</v>
      </c>
      <c r="C72" s="100" t="s">
        <v>196</v>
      </c>
      <c r="D72" s="101">
        <v>48241.8</v>
      </c>
      <c r="E72" s="82"/>
      <c r="F72" s="82"/>
      <c r="G72" s="82">
        <v>48582.03</v>
      </c>
      <c r="H72" s="82">
        <f t="shared" si="21"/>
        <v>100.70525975398927</v>
      </c>
      <c r="I72" s="82" t="e">
        <f t="shared" si="23"/>
        <v>#DIV/0!</v>
      </c>
    </row>
    <row r="73" spans="1:9" s="131" customFormat="1" x14ac:dyDescent="0.25">
      <c r="A73" s="133"/>
      <c r="B73" s="99">
        <v>3213</v>
      </c>
      <c r="C73" s="100" t="s">
        <v>158</v>
      </c>
      <c r="D73" s="101">
        <v>1684.47</v>
      </c>
      <c r="E73" s="82"/>
      <c r="F73" s="82"/>
      <c r="G73" s="82">
        <v>973.05</v>
      </c>
      <c r="H73" s="82">
        <f t="shared" si="21"/>
        <v>57.765944184224118</v>
      </c>
      <c r="I73" s="82" t="e">
        <f t="shared" si="23"/>
        <v>#DIV/0!</v>
      </c>
    </row>
    <row r="74" spans="1:9" s="131" customFormat="1" x14ac:dyDescent="0.25">
      <c r="A74" s="133"/>
      <c r="B74" s="99">
        <v>3214</v>
      </c>
      <c r="C74" s="100" t="s">
        <v>159</v>
      </c>
      <c r="D74" s="101">
        <v>956.09</v>
      </c>
      <c r="E74" s="82"/>
      <c r="F74" s="82"/>
      <c r="G74" s="82">
        <v>137.91</v>
      </c>
      <c r="H74" s="82">
        <f t="shared" si="21"/>
        <v>14.424374274388393</v>
      </c>
      <c r="I74" s="82" t="e">
        <f t="shared" si="23"/>
        <v>#DIV/0!</v>
      </c>
    </row>
    <row r="75" spans="1:9" s="131" customFormat="1" x14ac:dyDescent="0.25">
      <c r="A75" s="133"/>
      <c r="B75" s="88">
        <v>322</v>
      </c>
      <c r="C75" s="89" t="s">
        <v>251</v>
      </c>
      <c r="D75" s="160">
        <f>D76+D77+D78+D79+D80+D81</f>
        <v>140825.94</v>
      </c>
      <c r="E75" s="80"/>
      <c r="F75" s="80"/>
      <c r="G75" s="80">
        <f>SUM(G76:G81)</f>
        <v>135089.5</v>
      </c>
      <c r="H75" s="80">
        <f t="shared" si="21"/>
        <v>95.92657432288398</v>
      </c>
      <c r="I75" s="80" t="e">
        <f t="shared" si="23"/>
        <v>#DIV/0!</v>
      </c>
    </row>
    <row r="76" spans="1:9" s="131" customFormat="1" x14ac:dyDescent="0.25">
      <c r="A76" s="14"/>
      <c r="B76" s="106">
        <v>3221</v>
      </c>
      <c r="C76" s="100" t="s">
        <v>146</v>
      </c>
      <c r="D76" s="101">
        <v>11214.24</v>
      </c>
      <c r="E76" s="82"/>
      <c r="F76" s="82"/>
      <c r="G76" s="82">
        <v>17201.8</v>
      </c>
      <c r="H76" s="82">
        <f t="shared" si="21"/>
        <v>153.39247242791308</v>
      </c>
      <c r="I76" s="82" t="e">
        <f t="shared" si="23"/>
        <v>#DIV/0!</v>
      </c>
    </row>
    <row r="77" spans="1:9" s="131" customFormat="1" x14ac:dyDescent="0.25">
      <c r="A77" s="14"/>
      <c r="B77" s="106">
        <v>3222</v>
      </c>
      <c r="C77" s="100" t="s">
        <v>152</v>
      </c>
      <c r="D77" s="101">
        <v>87038.49</v>
      </c>
      <c r="E77" s="82"/>
      <c r="F77" s="82"/>
      <c r="G77" s="82">
        <v>79246.37</v>
      </c>
      <c r="H77" s="82">
        <f t="shared" si="21"/>
        <v>91.047500938952396</v>
      </c>
      <c r="I77" s="82" t="e">
        <f t="shared" si="23"/>
        <v>#DIV/0!</v>
      </c>
    </row>
    <row r="78" spans="1:9" s="131" customFormat="1" x14ac:dyDescent="0.25">
      <c r="A78" s="14"/>
      <c r="B78" s="106">
        <v>3223</v>
      </c>
      <c r="C78" s="100" t="s">
        <v>174</v>
      </c>
      <c r="D78" s="101">
        <v>39278.300000000003</v>
      </c>
      <c r="E78" s="82"/>
      <c r="F78" s="82"/>
      <c r="G78" s="82">
        <v>31946.83</v>
      </c>
      <c r="H78" s="82">
        <f t="shared" si="21"/>
        <v>81.334553684859074</v>
      </c>
      <c r="I78" s="82" t="e">
        <f t="shared" si="23"/>
        <v>#DIV/0!</v>
      </c>
    </row>
    <row r="79" spans="1:9" s="131" customFormat="1" x14ac:dyDescent="0.25">
      <c r="A79" s="14"/>
      <c r="B79" s="106">
        <v>3224</v>
      </c>
      <c r="C79" s="100" t="s">
        <v>175</v>
      </c>
      <c r="D79" s="101">
        <v>1851.8</v>
      </c>
      <c r="E79" s="82"/>
      <c r="F79" s="82"/>
      <c r="G79" s="82">
        <v>4488.49</v>
      </c>
      <c r="H79" s="82">
        <f t="shared" si="21"/>
        <v>242.38524678691005</v>
      </c>
      <c r="I79" s="82" t="e">
        <f t="shared" si="23"/>
        <v>#DIV/0!</v>
      </c>
    </row>
    <row r="80" spans="1:9" s="131" customFormat="1" x14ac:dyDescent="0.25">
      <c r="A80" s="14"/>
      <c r="B80" s="106">
        <v>3225</v>
      </c>
      <c r="C80" s="100" t="s">
        <v>252</v>
      </c>
      <c r="D80" s="101">
        <v>620.4</v>
      </c>
      <c r="E80" s="82"/>
      <c r="F80" s="82"/>
      <c r="G80" s="82">
        <v>2206.0100000000002</v>
      </c>
      <c r="H80" s="82">
        <f t="shared" si="21"/>
        <v>355.57865892972285</v>
      </c>
      <c r="I80" s="82" t="e">
        <f t="shared" si="23"/>
        <v>#DIV/0!</v>
      </c>
    </row>
    <row r="81" spans="1:9" s="131" customFormat="1" x14ac:dyDescent="0.25">
      <c r="A81" s="14"/>
      <c r="B81" s="106">
        <v>3227</v>
      </c>
      <c r="C81" s="100" t="s">
        <v>176</v>
      </c>
      <c r="D81" s="101">
        <v>822.71</v>
      </c>
      <c r="E81" s="82"/>
      <c r="F81" s="82"/>
      <c r="G81" s="82">
        <v>0</v>
      </c>
      <c r="H81" s="82">
        <f t="shared" si="21"/>
        <v>0</v>
      </c>
      <c r="I81" s="82" t="e">
        <f t="shared" si="23"/>
        <v>#DIV/0!</v>
      </c>
    </row>
    <row r="82" spans="1:9" s="131" customFormat="1" x14ac:dyDescent="0.25">
      <c r="A82" s="14"/>
      <c r="B82" s="90">
        <v>323</v>
      </c>
      <c r="C82" s="89" t="s">
        <v>253</v>
      </c>
      <c r="D82" s="160">
        <f>D83+D84+D86+D89+D90+D91</f>
        <v>88231.420000000013</v>
      </c>
      <c r="E82" s="80"/>
      <c r="F82" s="80"/>
      <c r="G82" s="80">
        <f>SUM(G83:G91)</f>
        <v>126348.23000000001</v>
      </c>
      <c r="H82" s="80">
        <f t="shared" si="21"/>
        <v>143.20094814296311</v>
      </c>
      <c r="I82" s="80" t="e">
        <f t="shared" si="23"/>
        <v>#DIV/0!</v>
      </c>
    </row>
    <row r="83" spans="1:9" s="131" customFormat="1" x14ac:dyDescent="0.25">
      <c r="A83" s="133"/>
      <c r="B83" s="99">
        <v>3231</v>
      </c>
      <c r="C83" s="100" t="s">
        <v>147</v>
      </c>
      <c r="D83" s="101">
        <v>67883.22</v>
      </c>
      <c r="E83" s="82"/>
      <c r="F83" s="82"/>
      <c r="G83" s="82">
        <v>67927.53</v>
      </c>
      <c r="H83" s="82">
        <f t="shared" si="21"/>
        <v>100.06527386296642</v>
      </c>
      <c r="I83" s="82" t="e">
        <f t="shared" si="23"/>
        <v>#DIV/0!</v>
      </c>
    </row>
    <row r="84" spans="1:9" s="131" customFormat="1" x14ac:dyDescent="0.25">
      <c r="A84" s="133"/>
      <c r="B84" s="99">
        <v>3232</v>
      </c>
      <c r="C84" s="100" t="s">
        <v>162</v>
      </c>
      <c r="D84" s="101">
        <v>5889.33</v>
      </c>
      <c r="E84" s="82"/>
      <c r="F84" s="82"/>
      <c r="G84" s="82">
        <v>19972.63</v>
      </c>
      <c r="H84" s="82">
        <f t="shared" si="21"/>
        <v>339.13246498328334</v>
      </c>
      <c r="I84" s="82" t="e">
        <f t="shared" si="23"/>
        <v>#DIV/0!</v>
      </c>
    </row>
    <row r="85" spans="1:9" s="131" customFormat="1" x14ac:dyDescent="0.25">
      <c r="A85" s="133"/>
      <c r="B85" s="99">
        <v>3233</v>
      </c>
      <c r="C85" s="99" t="s">
        <v>274</v>
      </c>
      <c r="D85" s="101"/>
      <c r="E85" s="82"/>
      <c r="F85" s="82"/>
      <c r="G85" s="82">
        <v>730</v>
      </c>
      <c r="H85" s="82" t="e">
        <f t="shared" si="21"/>
        <v>#DIV/0!</v>
      </c>
      <c r="I85" s="82" t="e">
        <f t="shared" si="23"/>
        <v>#DIV/0!</v>
      </c>
    </row>
    <row r="86" spans="1:9" s="131" customFormat="1" x14ac:dyDescent="0.25">
      <c r="A86" s="133"/>
      <c r="B86" s="99">
        <v>3234</v>
      </c>
      <c r="C86" s="100" t="s">
        <v>177</v>
      </c>
      <c r="D86" s="101">
        <v>6150.85</v>
      </c>
      <c r="E86" s="82"/>
      <c r="F86" s="82"/>
      <c r="G86" s="82">
        <v>8461.2199999999993</v>
      </c>
      <c r="H86" s="82">
        <f t="shared" si="21"/>
        <v>137.56180040157048</v>
      </c>
      <c r="I86" s="82" t="e">
        <f t="shared" si="23"/>
        <v>#DIV/0!</v>
      </c>
    </row>
    <row r="87" spans="1:9" s="131" customFormat="1" x14ac:dyDescent="0.25">
      <c r="A87" s="133"/>
      <c r="B87" s="99">
        <v>3235</v>
      </c>
      <c r="C87" s="99" t="s">
        <v>275</v>
      </c>
      <c r="D87" s="101"/>
      <c r="E87" s="82"/>
      <c r="F87" s="82"/>
      <c r="G87" s="82">
        <v>300</v>
      </c>
      <c r="H87" s="82" t="e">
        <f t="shared" si="21"/>
        <v>#DIV/0!</v>
      </c>
      <c r="I87" s="82" t="e">
        <f t="shared" si="23"/>
        <v>#DIV/0!</v>
      </c>
    </row>
    <row r="88" spans="1:9" s="131" customFormat="1" x14ac:dyDescent="0.25">
      <c r="A88" s="133"/>
      <c r="B88" s="99">
        <v>3236</v>
      </c>
      <c r="C88" s="99" t="s">
        <v>178</v>
      </c>
      <c r="D88" s="101">
        <v>0</v>
      </c>
      <c r="E88" s="82"/>
      <c r="F88" s="82"/>
      <c r="G88" s="82">
        <v>19.91</v>
      </c>
      <c r="H88" s="82" t="e">
        <f t="shared" si="21"/>
        <v>#DIV/0!</v>
      </c>
      <c r="I88" s="82" t="e">
        <f t="shared" si="23"/>
        <v>#DIV/0!</v>
      </c>
    </row>
    <row r="89" spans="1:9" s="131" customFormat="1" x14ac:dyDescent="0.25">
      <c r="A89" s="133"/>
      <c r="B89" s="99">
        <v>3237</v>
      </c>
      <c r="C89" s="100" t="s">
        <v>160</v>
      </c>
      <c r="D89" s="101">
        <v>7563.3</v>
      </c>
      <c r="E89" s="82"/>
      <c r="F89" s="82"/>
      <c r="G89" s="82">
        <v>27626.76</v>
      </c>
      <c r="H89" s="82">
        <f t="shared" si="21"/>
        <v>365.27388838205542</v>
      </c>
      <c r="I89" s="82" t="e">
        <f t="shared" si="23"/>
        <v>#DIV/0!</v>
      </c>
    </row>
    <row r="90" spans="1:9" s="131" customFormat="1" x14ac:dyDescent="0.25">
      <c r="A90" s="133"/>
      <c r="B90" s="99">
        <v>3238</v>
      </c>
      <c r="C90" s="100" t="s">
        <v>168</v>
      </c>
      <c r="D90" s="101">
        <v>644.72</v>
      </c>
      <c r="E90" s="82"/>
      <c r="F90" s="82"/>
      <c r="G90" s="82">
        <v>746.38</v>
      </c>
      <c r="H90" s="82">
        <f t="shared" si="21"/>
        <v>115.76808537039334</v>
      </c>
      <c r="I90" s="82" t="e">
        <f t="shared" si="23"/>
        <v>#DIV/0!</v>
      </c>
    </row>
    <row r="91" spans="1:9" x14ac:dyDescent="0.25">
      <c r="A91" s="133"/>
      <c r="B91" s="99">
        <v>3239</v>
      </c>
      <c r="C91" s="100" t="s">
        <v>148</v>
      </c>
      <c r="D91" s="101">
        <v>100</v>
      </c>
      <c r="E91" s="82"/>
      <c r="F91" s="82"/>
      <c r="G91" s="82">
        <v>563.79999999999995</v>
      </c>
      <c r="H91" s="82">
        <f t="shared" si="21"/>
        <v>563.79999999999995</v>
      </c>
      <c r="I91" s="82" t="e">
        <f t="shared" si="23"/>
        <v>#DIV/0!</v>
      </c>
    </row>
    <row r="92" spans="1:9" s="131" customFormat="1" x14ac:dyDescent="0.25">
      <c r="A92" s="133"/>
      <c r="B92" s="88">
        <v>329</v>
      </c>
      <c r="C92" s="89" t="s">
        <v>169</v>
      </c>
      <c r="D92" s="160">
        <f>D93+D95+D96+D97+D99</f>
        <v>6590.93</v>
      </c>
      <c r="E92" s="80"/>
      <c r="F92" s="80"/>
      <c r="G92" s="80">
        <f>SUM(G93:G99)</f>
        <v>4025.223</v>
      </c>
      <c r="H92" s="80">
        <f t="shared" si="21"/>
        <v>61.072155219369648</v>
      </c>
      <c r="I92" s="80" t="e">
        <f t="shared" si="23"/>
        <v>#DIV/0!</v>
      </c>
    </row>
    <row r="93" spans="1:9" s="131" customFormat="1" ht="25.5" x14ac:dyDescent="0.25">
      <c r="A93" s="133"/>
      <c r="B93" s="99">
        <v>3291</v>
      </c>
      <c r="C93" s="218" t="s">
        <v>166</v>
      </c>
      <c r="D93" s="101">
        <v>100</v>
      </c>
      <c r="E93" s="82"/>
      <c r="F93" s="82"/>
      <c r="G93" s="82">
        <v>100</v>
      </c>
      <c r="H93" s="82">
        <f t="shared" si="21"/>
        <v>100</v>
      </c>
      <c r="I93" s="82" t="e">
        <f t="shared" si="23"/>
        <v>#DIV/0!</v>
      </c>
    </row>
    <row r="94" spans="1:9" s="131" customFormat="1" x14ac:dyDescent="0.25">
      <c r="A94" s="133"/>
      <c r="B94" s="99">
        <v>3292</v>
      </c>
      <c r="C94" s="218" t="s">
        <v>276</v>
      </c>
      <c r="D94" s="101">
        <v>0</v>
      </c>
      <c r="E94" s="82"/>
      <c r="F94" s="82"/>
      <c r="G94" s="82">
        <v>53.38</v>
      </c>
      <c r="H94" s="82" t="e">
        <f t="shared" si="21"/>
        <v>#DIV/0!</v>
      </c>
      <c r="I94" s="82" t="e">
        <f t="shared" si="23"/>
        <v>#DIV/0!</v>
      </c>
    </row>
    <row r="95" spans="1:9" s="131" customFormat="1" x14ac:dyDescent="0.25">
      <c r="A95" s="133"/>
      <c r="B95" s="99">
        <v>3293</v>
      </c>
      <c r="C95" s="99" t="s">
        <v>179</v>
      </c>
      <c r="D95" s="101">
        <v>1378.4</v>
      </c>
      <c r="E95" s="82"/>
      <c r="F95" s="82"/>
      <c r="G95" s="82">
        <v>1543.173</v>
      </c>
      <c r="H95" s="82">
        <f t="shared" si="21"/>
        <v>111.95393209518281</v>
      </c>
      <c r="I95" s="82" t="e">
        <f t="shared" si="23"/>
        <v>#DIV/0!</v>
      </c>
    </row>
    <row r="96" spans="1:9" s="131" customFormat="1" x14ac:dyDescent="0.25">
      <c r="A96" s="133"/>
      <c r="B96" s="99">
        <v>3294</v>
      </c>
      <c r="C96" s="99" t="s">
        <v>254</v>
      </c>
      <c r="D96" s="101">
        <v>108.09</v>
      </c>
      <c r="E96" s="82"/>
      <c r="F96" s="82"/>
      <c r="G96" s="82">
        <v>133.09</v>
      </c>
      <c r="H96" s="82">
        <f t="shared" si="21"/>
        <v>123.12887408640947</v>
      </c>
      <c r="I96" s="82" t="e">
        <f t="shared" si="23"/>
        <v>#DIV/0!</v>
      </c>
    </row>
    <row r="97" spans="1:9" s="131" customFormat="1" x14ac:dyDescent="0.25">
      <c r="A97" s="133"/>
      <c r="B97" s="99">
        <v>3295</v>
      </c>
      <c r="C97" s="99" t="s">
        <v>161</v>
      </c>
      <c r="D97" s="101">
        <v>1712.58</v>
      </c>
      <c r="E97" s="82"/>
      <c r="F97" s="82"/>
      <c r="G97" s="82">
        <v>934.01</v>
      </c>
      <c r="H97" s="82">
        <f t="shared" si="21"/>
        <v>54.538182157913795</v>
      </c>
      <c r="I97" s="82" t="e">
        <f t="shared" si="23"/>
        <v>#DIV/0!</v>
      </c>
    </row>
    <row r="98" spans="1:9" s="131" customFormat="1" x14ac:dyDescent="0.25">
      <c r="A98" s="133"/>
      <c r="B98" s="99">
        <v>3296</v>
      </c>
      <c r="C98" s="99" t="s">
        <v>172</v>
      </c>
      <c r="D98" s="101">
        <v>0</v>
      </c>
      <c r="E98" s="82"/>
      <c r="F98" s="82"/>
      <c r="G98" s="82">
        <v>621.87</v>
      </c>
      <c r="H98" s="82" t="e">
        <f t="shared" si="21"/>
        <v>#DIV/0!</v>
      </c>
      <c r="I98" s="82" t="e">
        <f t="shared" si="23"/>
        <v>#DIV/0!</v>
      </c>
    </row>
    <row r="99" spans="1:9" s="131" customFormat="1" x14ac:dyDescent="0.25">
      <c r="A99" s="133"/>
      <c r="B99" s="99">
        <v>3299</v>
      </c>
      <c r="C99" s="99" t="s">
        <v>169</v>
      </c>
      <c r="D99" s="101">
        <v>3291.86</v>
      </c>
      <c r="E99" s="82"/>
      <c r="F99" s="82"/>
      <c r="G99" s="82">
        <v>639.70000000000005</v>
      </c>
      <c r="H99" s="82">
        <f t="shared" si="21"/>
        <v>19.432782682131077</v>
      </c>
      <c r="I99" s="82" t="e">
        <f t="shared" si="23"/>
        <v>#DIV/0!</v>
      </c>
    </row>
    <row r="100" spans="1:9" s="131" customFormat="1" x14ac:dyDescent="0.25">
      <c r="A100" s="166"/>
      <c r="B100" s="166">
        <v>34</v>
      </c>
      <c r="C100" s="166" t="s">
        <v>56</v>
      </c>
      <c r="D100" s="108">
        <f>D101</f>
        <v>254.77</v>
      </c>
      <c r="E100" s="108">
        <v>970</v>
      </c>
      <c r="F100" s="108"/>
      <c r="G100" s="108">
        <f t="shared" ref="G100" si="26">G101</f>
        <v>577.3900000000001</v>
      </c>
      <c r="H100" s="108">
        <f t="shared" si="21"/>
        <v>226.63186403422699</v>
      </c>
      <c r="I100" s="86">
        <f t="shared" si="23"/>
        <v>59.524742268041244</v>
      </c>
    </row>
    <row r="101" spans="1:9" s="131" customFormat="1" x14ac:dyDescent="0.25">
      <c r="A101" s="133"/>
      <c r="B101" s="88">
        <v>343</v>
      </c>
      <c r="C101" s="88" t="s">
        <v>255</v>
      </c>
      <c r="D101" s="80">
        <f>D102+D103</f>
        <v>254.77</v>
      </c>
      <c r="E101" s="80"/>
      <c r="F101" s="80"/>
      <c r="G101" s="80">
        <f>G102+G103</f>
        <v>577.3900000000001</v>
      </c>
      <c r="H101" s="80">
        <f t="shared" si="21"/>
        <v>226.63186403422699</v>
      </c>
      <c r="I101" s="80" t="e">
        <f t="shared" si="23"/>
        <v>#DIV/0!</v>
      </c>
    </row>
    <row r="102" spans="1:9" s="131" customFormat="1" x14ac:dyDescent="0.25">
      <c r="A102" s="133"/>
      <c r="B102" s="99">
        <v>3431</v>
      </c>
      <c r="C102" s="100" t="s">
        <v>181</v>
      </c>
      <c r="D102" s="82">
        <v>251.93</v>
      </c>
      <c r="E102" s="82"/>
      <c r="F102" s="82"/>
      <c r="G102" s="82">
        <v>309.41000000000003</v>
      </c>
      <c r="H102" s="82">
        <f t="shared" si="21"/>
        <v>122.81586154884295</v>
      </c>
      <c r="I102" s="82" t="e">
        <f t="shared" si="23"/>
        <v>#DIV/0!</v>
      </c>
    </row>
    <row r="103" spans="1:9" x14ac:dyDescent="0.25">
      <c r="A103" s="133"/>
      <c r="B103" s="99">
        <v>3433</v>
      </c>
      <c r="C103" s="100" t="s">
        <v>173</v>
      </c>
      <c r="D103" s="103">
        <v>2.84</v>
      </c>
      <c r="E103" s="82"/>
      <c r="F103" s="82"/>
      <c r="G103" s="82">
        <v>267.98</v>
      </c>
      <c r="H103" s="82">
        <f t="shared" si="21"/>
        <v>9435.9154929577471</v>
      </c>
      <c r="I103" s="82" t="e">
        <f t="shared" si="23"/>
        <v>#DIV/0!</v>
      </c>
    </row>
    <row r="104" spans="1:9" s="131" customFormat="1" ht="27.75" customHeight="1" x14ac:dyDescent="0.25">
      <c r="A104" s="170"/>
      <c r="B104" s="107">
        <v>37</v>
      </c>
      <c r="C104" s="201" t="s">
        <v>95</v>
      </c>
      <c r="D104" s="108">
        <f>D106</f>
        <v>0</v>
      </c>
      <c r="E104" s="108">
        <v>50000</v>
      </c>
      <c r="F104" s="108"/>
      <c r="G104" s="108">
        <f t="shared" ref="G104" si="27">G106</f>
        <v>211.15</v>
      </c>
      <c r="H104" s="108" t="e">
        <f t="shared" si="21"/>
        <v>#DIV/0!</v>
      </c>
      <c r="I104" s="108">
        <f t="shared" si="23"/>
        <v>0.42230000000000001</v>
      </c>
    </row>
    <row r="105" spans="1:9" s="131" customFormat="1" x14ac:dyDescent="0.25">
      <c r="A105" s="14"/>
      <c r="B105" s="90">
        <v>372</v>
      </c>
      <c r="C105" s="167" t="s">
        <v>256</v>
      </c>
      <c r="D105" s="80">
        <f>D106</f>
        <v>0</v>
      </c>
      <c r="E105" s="80">
        <f>E106</f>
        <v>0</v>
      </c>
      <c r="F105" s="80">
        <f>'POSEBNI DIO'!F35</f>
        <v>0</v>
      </c>
      <c r="G105" s="80">
        <v>0</v>
      </c>
      <c r="H105" s="80" t="e">
        <f t="shared" si="21"/>
        <v>#DIV/0!</v>
      </c>
      <c r="I105" s="80" t="e">
        <f t="shared" si="23"/>
        <v>#DIV/0!</v>
      </c>
    </row>
    <row r="106" spans="1:9" s="131" customFormat="1" x14ac:dyDescent="0.25">
      <c r="A106" s="14"/>
      <c r="B106" s="106">
        <v>3722</v>
      </c>
      <c r="C106" s="100" t="s">
        <v>257</v>
      </c>
      <c r="D106" s="101">
        <v>0</v>
      </c>
      <c r="E106" s="82">
        <v>0</v>
      </c>
      <c r="F106" s="82">
        <v>0</v>
      </c>
      <c r="G106" s="82">
        <v>211.15</v>
      </c>
      <c r="H106" s="82" t="e">
        <f t="shared" si="21"/>
        <v>#DIV/0!</v>
      </c>
      <c r="I106" s="82" t="e">
        <f t="shared" si="23"/>
        <v>#DIV/0!</v>
      </c>
    </row>
    <row r="107" spans="1:9" x14ac:dyDescent="0.25">
      <c r="A107" s="161"/>
      <c r="B107" s="166">
        <v>38</v>
      </c>
      <c r="C107" s="166" t="s">
        <v>57</v>
      </c>
      <c r="D107" s="108">
        <f t="shared" ref="D107:G107" si="28">D108</f>
        <v>1345.15</v>
      </c>
      <c r="E107" s="108">
        <v>1359</v>
      </c>
      <c r="F107" s="108"/>
      <c r="G107" s="108">
        <f t="shared" si="28"/>
        <v>1358.17</v>
      </c>
      <c r="H107" s="163">
        <f t="shared" si="21"/>
        <v>100.96792179310859</v>
      </c>
      <c r="I107" s="66">
        <f t="shared" si="23"/>
        <v>99.938925680647543</v>
      </c>
    </row>
    <row r="108" spans="1:9" s="131" customFormat="1" x14ac:dyDescent="0.25">
      <c r="A108" s="10"/>
      <c r="B108" s="88">
        <v>381</v>
      </c>
      <c r="C108" s="89" t="s">
        <v>188</v>
      </c>
      <c r="D108" s="160">
        <f>D109</f>
        <v>1345.15</v>
      </c>
      <c r="E108" s="80">
        <v>0</v>
      </c>
      <c r="F108" s="80">
        <f>'POSEBNI DIO'!F90</f>
        <v>0</v>
      </c>
      <c r="G108" s="80">
        <f>'POSEBNI DIO'!G90</f>
        <v>1358.17</v>
      </c>
      <c r="H108" s="80">
        <f t="shared" si="21"/>
        <v>100.96792179310859</v>
      </c>
      <c r="I108" s="80" t="e">
        <f t="shared" si="23"/>
        <v>#DIV/0!</v>
      </c>
    </row>
    <row r="109" spans="1:9" s="131" customFormat="1" x14ac:dyDescent="0.25">
      <c r="A109" s="133"/>
      <c r="B109" s="99">
        <v>3812</v>
      </c>
      <c r="C109" s="100" t="s">
        <v>153</v>
      </c>
      <c r="D109" s="101">
        <v>1345.15</v>
      </c>
      <c r="E109" s="82"/>
      <c r="F109" s="82">
        <v>0</v>
      </c>
      <c r="G109" s="82">
        <f>'POSEBNI DIO'!G91</f>
        <v>1358.17</v>
      </c>
      <c r="H109" s="82">
        <f t="shared" si="21"/>
        <v>100.96792179310859</v>
      </c>
      <c r="I109" s="82" t="e">
        <f t="shared" si="23"/>
        <v>#DIV/0!</v>
      </c>
    </row>
    <row r="110" spans="1:9" x14ac:dyDescent="0.25">
      <c r="A110" s="67">
        <v>4</v>
      </c>
      <c r="B110" s="68"/>
      <c r="C110" s="69" t="s">
        <v>17</v>
      </c>
      <c r="D110" s="66">
        <f>D111</f>
        <v>4429.7800000000007</v>
      </c>
      <c r="E110" s="66">
        <f t="shared" ref="E110:G110" si="29">E111</f>
        <v>58144.480000000003</v>
      </c>
      <c r="F110" s="66">
        <f t="shared" si="29"/>
        <v>0</v>
      </c>
      <c r="G110" s="66">
        <f t="shared" si="29"/>
        <v>17608.25</v>
      </c>
      <c r="H110" s="66">
        <f t="shared" si="21"/>
        <v>397.49716690219373</v>
      </c>
      <c r="I110" s="66">
        <f t="shared" si="23"/>
        <v>30.283614196910868</v>
      </c>
    </row>
    <row r="111" spans="1:9" s="131" customFormat="1" ht="25.5" x14ac:dyDescent="0.25">
      <c r="A111" s="170"/>
      <c r="B111" s="107">
        <v>42</v>
      </c>
      <c r="C111" s="202" t="s">
        <v>36</v>
      </c>
      <c r="D111" s="108">
        <f>D112+D116</f>
        <v>4429.7800000000007</v>
      </c>
      <c r="E111" s="108">
        <v>58144.480000000003</v>
      </c>
      <c r="F111" s="108"/>
      <c r="G111" s="108">
        <f t="shared" ref="G111" si="30">G112+G116</f>
        <v>17608.25</v>
      </c>
      <c r="H111" s="108">
        <f t="shared" si="21"/>
        <v>397.49716690219373</v>
      </c>
      <c r="I111" s="108">
        <f t="shared" si="23"/>
        <v>30.283614196910868</v>
      </c>
    </row>
    <row r="112" spans="1:9" x14ac:dyDescent="0.25">
      <c r="A112" s="10"/>
      <c r="B112" s="88">
        <v>422</v>
      </c>
      <c r="C112" s="89" t="s">
        <v>258</v>
      </c>
      <c r="D112" s="160">
        <f>D113+D114+D115</f>
        <v>4219.6100000000006</v>
      </c>
      <c r="E112" s="80"/>
      <c r="F112" s="80">
        <v>0</v>
      </c>
      <c r="G112" s="80">
        <f>SUM(G113:G115)</f>
        <v>17542.04</v>
      </c>
      <c r="H112" s="80">
        <f t="shared" si="21"/>
        <v>415.72657188697531</v>
      </c>
      <c r="I112" s="80" t="e">
        <f t="shared" si="23"/>
        <v>#DIV/0!</v>
      </c>
    </row>
    <row r="113" spans="1:10" s="131" customFormat="1" x14ac:dyDescent="0.25">
      <c r="A113" s="133"/>
      <c r="B113" s="99">
        <v>4221</v>
      </c>
      <c r="C113" s="100" t="s">
        <v>149</v>
      </c>
      <c r="D113" s="101">
        <v>3003.4</v>
      </c>
      <c r="E113" s="82"/>
      <c r="F113" s="82"/>
      <c r="G113" s="82">
        <v>9979.5400000000009</v>
      </c>
      <c r="H113" s="82">
        <f t="shared" si="21"/>
        <v>332.27475527735237</v>
      </c>
      <c r="I113" s="82" t="e">
        <f t="shared" si="23"/>
        <v>#DIV/0!</v>
      </c>
      <c r="J113" s="169"/>
    </row>
    <row r="114" spans="1:10" s="131" customFormat="1" x14ac:dyDescent="0.25">
      <c r="A114" s="133"/>
      <c r="B114" s="99">
        <v>4223</v>
      </c>
      <c r="C114" s="100" t="s">
        <v>170</v>
      </c>
      <c r="D114" s="101">
        <v>468.48</v>
      </c>
      <c r="E114" s="82"/>
      <c r="F114" s="82"/>
      <c r="G114" s="82"/>
      <c r="H114" s="82">
        <f t="shared" si="21"/>
        <v>0</v>
      </c>
      <c r="I114" s="82" t="e">
        <f t="shared" si="23"/>
        <v>#DIV/0!</v>
      </c>
      <c r="J114" s="169"/>
    </row>
    <row r="115" spans="1:10" s="131" customFormat="1" x14ac:dyDescent="0.25">
      <c r="A115" s="133"/>
      <c r="B115" s="99">
        <v>4227</v>
      </c>
      <c r="C115" s="100" t="s">
        <v>150</v>
      </c>
      <c r="D115" s="101">
        <v>747.73</v>
      </c>
      <c r="E115" s="82"/>
      <c r="F115" s="82"/>
      <c r="G115" s="82">
        <v>7562.5</v>
      </c>
      <c r="H115" s="82">
        <f t="shared" si="21"/>
        <v>1011.3944873149399</v>
      </c>
      <c r="I115" s="82" t="e">
        <f t="shared" si="23"/>
        <v>#DIV/0!</v>
      </c>
      <c r="J115" s="169"/>
    </row>
    <row r="116" spans="1:10" s="131" customFormat="1" x14ac:dyDescent="0.25">
      <c r="A116" s="10"/>
      <c r="B116" s="88">
        <v>424</v>
      </c>
      <c r="C116" s="164" t="s">
        <v>259</v>
      </c>
      <c r="D116" s="165">
        <f>D117</f>
        <v>210.17</v>
      </c>
      <c r="E116" s="80">
        <v>0</v>
      </c>
      <c r="F116" s="80">
        <v>0</v>
      </c>
      <c r="G116" s="80">
        <f>G117</f>
        <v>66.209999999999994</v>
      </c>
      <c r="H116" s="80">
        <f t="shared" si="21"/>
        <v>31.50306894418804</v>
      </c>
      <c r="I116" s="80" t="e">
        <f t="shared" si="23"/>
        <v>#DIV/0!</v>
      </c>
    </row>
    <row r="117" spans="1:10" s="131" customFormat="1" x14ac:dyDescent="0.25">
      <c r="A117" s="133"/>
      <c r="B117" s="99">
        <v>4241</v>
      </c>
      <c r="C117" s="102" t="s">
        <v>144</v>
      </c>
      <c r="D117" s="103">
        <v>210.17</v>
      </c>
      <c r="E117" s="82"/>
      <c r="F117" s="82"/>
      <c r="G117" s="82">
        <v>66.209999999999994</v>
      </c>
      <c r="H117" s="82">
        <f t="shared" si="21"/>
        <v>31.50306894418804</v>
      </c>
      <c r="I117" s="82" t="e">
        <f t="shared" si="23"/>
        <v>#DIV/0!</v>
      </c>
    </row>
    <row r="118" spans="1:10" ht="15.75" x14ac:dyDescent="0.25">
      <c r="A118" s="219"/>
      <c r="B118" s="220"/>
      <c r="C118" s="221" t="s">
        <v>134</v>
      </c>
      <c r="D118" s="222">
        <f>D110+D59</f>
        <v>1337962.42</v>
      </c>
      <c r="E118" s="222">
        <f t="shared" ref="E118:G118" si="31">E110+E59</f>
        <v>3636664.0100000002</v>
      </c>
      <c r="F118" s="222">
        <f t="shared" si="31"/>
        <v>0</v>
      </c>
      <c r="G118" s="222">
        <f t="shared" si="31"/>
        <v>1639107.723</v>
      </c>
      <c r="H118" s="222">
        <f t="shared" si="21"/>
        <v>122.50775496370071</v>
      </c>
      <c r="I118" s="222">
        <f t="shared" si="23"/>
        <v>45.071739332883823</v>
      </c>
    </row>
    <row r="121" spans="1:10" s="131" customFormat="1" x14ac:dyDescent="0.25"/>
    <row r="122" spans="1:10" s="131" customFormat="1" ht="15.75" x14ac:dyDescent="0.25">
      <c r="D122" s="261" t="s">
        <v>229</v>
      </c>
      <c r="E122" s="261"/>
      <c r="F122" s="261"/>
    </row>
    <row r="124" spans="1:10" ht="25.5" x14ac:dyDescent="0.25">
      <c r="A124" s="18" t="s">
        <v>8</v>
      </c>
      <c r="B124" s="186" t="s">
        <v>182</v>
      </c>
      <c r="C124" s="186" t="s">
        <v>6</v>
      </c>
      <c r="D124" s="18" t="s">
        <v>242</v>
      </c>
      <c r="E124" s="18" t="s">
        <v>239</v>
      </c>
      <c r="F124" s="18" t="s">
        <v>240</v>
      </c>
      <c r="G124" s="18" t="s">
        <v>243</v>
      </c>
      <c r="H124" s="18" t="s">
        <v>163</v>
      </c>
      <c r="I124" s="18" t="s">
        <v>163</v>
      </c>
    </row>
    <row r="125" spans="1:10" x14ac:dyDescent="0.25">
      <c r="A125" s="18"/>
      <c r="B125" s="186"/>
      <c r="C125" s="186">
        <v>1</v>
      </c>
      <c r="D125" s="186">
        <v>2</v>
      </c>
      <c r="E125" s="18">
        <v>3</v>
      </c>
      <c r="F125" s="18">
        <v>4</v>
      </c>
      <c r="G125" s="18">
        <v>5</v>
      </c>
      <c r="H125" s="18" t="s">
        <v>164</v>
      </c>
      <c r="I125" s="18" t="s">
        <v>277</v>
      </c>
    </row>
    <row r="126" spans="1:10" x14ac:dyDescent="0.25">
      <c r="A126" s="65">
        <v>9</v>
      </c>
      <c r="B126" s="65"/>
      <c r="C126" s="65" t="s">
        <v>223</v>
      </c>
      <c r="D126" s="191">
        <f>D127</f>
        <v>0</v>
      </c>
      <c r="E126" s="191">
        <f t="shared" ref="E126" si="32">E127</f>
        <v>132509.35999999999</v>
      </c>
      <c r="F126" s="191">
        <f t="shared" ref="F126" si="33">F127</f>
        <v>0</v>
      </c>
      <c r="G126" s="191">
        <f t="shared" ref="G126" si="34">G127</f>
        <v>132509.35999999999</v>
      </c>
      <c r="H126" s="192" t="e">
        <f t="shared" ref="H126:H128" si="35">G126/D126*100</f>
        <v>#DIV/0!</v>
      </c>
      <c r="I126" s="192">
        <f>G126/E126*100</f>
        <v>100</v>
      </c>
    </row>
    <row r="127" spans="1:10" x14ac:dyDescent="0.25">
      <c r="A127" s="65"/>
      <c r="B127" s="65">
        <v>9222</v>
      </c>
      <c r="C127" s="65" t="s">
        <v>231</v>
      </c>
      <c r="D127" s="191">
        <v>0</v>
      </c>
      <c r="E127" s="191">
        <f>SUM(E128:E130)</f>
        <v>132509.35999999999</v>
      </c>
      <c r="F127" s="191">
        <f t="shared" ref="F127:G127" si="36">SUM(F128:F130)</f>
        <v>0</v>
      </c>
      <c r="G127" s="191">
        <f t="shared" si="36"/>
        <v>132509.35999999999</v>
      </c>
      <c r="H127" s="192" t="e">
        <f t="shared" si="35"/>
        <v>#DIV/0!</v>
      </c>
      <c r="I127" s="192">
        <f t="shared" ref="I127:I130" si="37">G127/E127*100</f>
        <v>100</v>
      </c>
    </row>
    <row r="128" spans="1:10" x14ac:dyDescent="0.25">
      <c r="A128" s="132"/>
      <c r="B128" s="180"/>
      <c r="C128" s="90" t="s">
        <v>230</v>
      </c>
      <c r="D128" s="80">
        <v>0</v>
      </c>
      <c r="E128" s="80">
        <v>0</v>
      </c>
      <c r="F128" s="80"/>
      <c r="G128" s="80">
        <v>0</v>
      </c>
      <c r="H128" s="80" t="e">
        <f t="shared" si="35"/>
        <v>#DIV/0!</v>
      </c>
      <c r="I128" s="80" t="e">
        <f t="shared" si="37"/>
        <v>#DIV/0!</v>
      </c>
    </row>
    <row r="129" spans="1:9" x14ac:dyDescent="0.25">
      <c r="A129" s="132"/>
      <c r="B129" s="90"/>
      <c r="C129" s="90" t="s">
        <v>232</v>
      </c>
      <c r="D129" s="80">
        <v>0</v>
      </c>
      <c r="E129" s="80">
        <v>65558.95</v>
      </c>
      <c r="F129" s="80"/>
      <c r="G129" s="80">
        <v>65558.95</v>
      </c>
      <c r="H129" s="80" t="e">
        <f>G129/D129*100</f>
        <v>#DIV/0!</v>
      </c>
      <c r="I129" s="80">
        <f t="shared" si="37"/>
        <v>100</v>
      </c>
    </row>
    <row r="130" spans="1:9" x14ac:dyDescent="0.25">
      <c r="A130" s="132"/>
      <c r="B130" s="90"/>
      <c r="C130" s="90" t="s">
        <v>237</v>
      </c>
      <c r="D130" s="80">
        <v>0</v>
      </c>
      <c r="E130" s="80">
        <v>66950.41</v>
      </c>
      <c r="F130" s="80"/>
      <c r="G130" s="80">
        <v>66950.41</v>
      </c>
      <c r="H130" s="80" t="e">
        <f>G130/D130*100</f>
        <v>#DIV/0!</v>
      </c>
      <c r="I130" s="80">
        <f t="shared" si="37"/>
        <v>100</v>
      </c>
    </row>
    <row r="133" spans="1:9" x14ac:dyDescent="0.25">
      <c r="E133" s="169"/>
    </row>
    <row r="134" spans="1:9" x14ac:dyDescent="0.25">
      <c r="E134" s="169"/>
    </row>
  </sheetData>
  <mergeCells count="7">
    <mergeCell ref="D122:F122"/>
    <mergeCell ref="A1:I1"/>
    <mergeCell ref="A7:I7"/>
    <mergeCell ref="A5:I5"/>
    <mergeCell ref="A3:I3"/>
    <mergeCell ref="A55:I55"/>
    <mergeCell ref="C43:G43"/>
  </mergeCells>
  <pageMargins left="0.25" right="0.25" top="0.75" bottom="0.75" header="0.3" footer="0.3"/>
  <pageSetup paperSize="9" scale="52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5"/>
  <sheetViews>
    <sheetView zoomScale="80" zoomScaleNormal="80" workbookViewId="0">
      <selection activeCell="E48" sqref="E48"/>
    </sheetView>
  </sheetViews>
  <sheetFormatPr defaultRowHeight="15" x14ac:dyDescent="0.25"/>
  <cols>
    <col min="1" max="1" width="46.140625" customWidth="1"/>
    <col min="2" max="2" width="24.42578125" customWidth="1"/>
    <col min="3" max="3" width="18" customWidth="1"/>
    <col min="4" max="4" width="16" customWidth="1"/>
    <col min="5" max="5" width="24.85546875" customWidth="1"/>
    <col min="9" max="9" width="10.85546875" bestFit="1" customWidth="1"/>
    <col min="11" max="11" width="9.85546875" bestFit="1" customWidth="1"/>
  </cols>
  <sheetData>
    <row r="1" spans="1:9" ht="15.75" x14ac:dyDescent="0.25">
      <c r="A1" s="244" t="s">
        <v>272</v>
      </c>
      <c r="B1" s="244"/>
      <c r="C1" s="244"/>
      <c r="D1" s="244"/>
      <c r="E1" s="244"/>
      <c r="F1" s="244"/>
      <c r="G1" s="244"/>
    </row>
    <row r="2" spans="1:9" ht="18" x14ac:dyDescent="0.25">
      <c r="A2" s="42"/>
      <c r="B2" s="42"/>
      <c r="C2" s="129"/>
      <c r="D2" s="129"/>
      <c r="E2" s="129"/>
      <c r="F2" s="129"/>
      <c r="G2" s="131"/>
    </row>
    <row r="3" spans="1:9" ht="15.75" customHeight="1" x14ac:dyDescent="0.25">
      <c r="A3" s="244" t="s">
        <v>25</v>
      </c>
      <c r="B3" s="244"/>
      <c r="C3" s="244"/>
      <c r="D3" s="244"/>
      <c r="E3" s="244"/>
      <c r="F3" s="244"/>
      <c r="G3" s="244"/>
    </row>
    <row r="4" spans="1:9" ht="18" x14ac:dyDescent="0.25">
      <c r="A4" s="42"/>
      <c r="B4" s="42"/>
      <c r="C4" s="129"/>
      <c r="D4" s="129"/>
      <c r="E4" s="130"/>
      <c r="F4" s="130"/>
      <c r="G4" s="131"/>
    </row>
    <row r="5" spans="1:9" ht="15.75" x14ac:dyDescent="0.25">
      <c r="A5" s="244" t="s">
        <v>7</v>
      </c>
      <c r="B5" s="244"/>
      <c r="C5" s="244"/>
      <c r="D5" s="244"/>
      <c r="E5" s="244"/>
      <c r="F5" s="244"/>
      <c r="G5" s="244"/>
    </row>
    <row r="7" spans="1:9" ht="18" x14ac:dyDescent="0.25">
      <c r="A7" s="129"/>
      <c r="B7" s="129"/>
      <c r="C7" s="129"/>
      <c r="D7" s="129"/>
      <c r="E7" s="130"/>
      <c r="F7" s="130"/>
      <c r="G7" s="130"/>
    </row>
    <row r="8" spans="1:9" ht="15.75" x14ac:dyDescent="0.25">
      <c r="A8" s="263" t="s">
        <v>197</v>
      </c>
      <c r="B8" s="263"/>
      <c r="C8" s="263"/>
      <c r="D8" s="263"/>
      <c r="E8" s="263"/>
      <c r="F8" s="263"/>
      <c r="G8" s="263"/>
    </row>
    <row r="9" spans="1:9" ht="18" x14ac:dyDescent="0.25">
      <c r="A9" s="171"/>
      <c r="B9" s="171"/>
      <c r="C9" s="171"/>
      <c r="D9" s="171"/>
      <c r="E9" s="172"/>
      <c r="F9" s="172"/>
      <c r="G9" s="172"/>
    </row>
    <row r="10" spans="1:9" s="131" customFormat="1" ht="38.25" x14ac:dyDescent="0.25">
      <c r="A10" s="18" t="s">
        <v>19</v>
      </c>
      <c r="B10" s="18" t="s">
        <v>242</v>
      </c>
      <c r="C10" s="18" t="s">
        <v>239</v>
      </c>
      <c r="D10" s="18" t="s">
        <v>240</v>
      </c>
      <c r="E10" s="18" t="s">
        <v>243</v>
      </c>
      <c r="F10" s="18" t="s">
        <v>163</v>
      </c>
      <c r="G10" s="18" t="s">
        <v>139</v>
      </c>
    </row>
    <row r="11" spans="1:9" s="131" customFormat="1" x14ac:dyDescent="0.25">
      <c r="A11" s="173">
        <v>1</v>
      </c>
      <c r="B11" s="174">
        <v>2</v>
      </c>
      <c r="C11" s="174">
        <v>3</v>
      </c>
      <c r="D11" s="174">
        <v>4</v>
      </c>
      <c r="E11" s="174">
        <v>5</v>
      </c>
      <c r="F11" s="174" t="s">
        <v>164</v>
      </c>
      <c r="G11" s="174" t="s">
        <v>277</v>
      </c>
    </row>
    <row r="12" spans="1:9" s="131" customFormat="1" x14ac:dyDescent="0.25">
      <c r="A12" s="217" t="s">
        <v>198</v>
      </c>
      <c r="B12" s="184">
        <f>B13+B15+B17+B20+B25</f>
        <v>1420170.12</v>
      </c>
      <c r="C12" s="184">
        <f>C13+C15+C17+C20+C25</f>
        <v>3749538.6399999997</v>
      </c>
      <c r="D12" s="184">
        <f>D13+D15+D17+D20+D25</f>
        <v>0</v>
      </c>
      <c r="E12" s="184">
        <f>E13+E15+E17+E20+E25</f>
        <v>1710274.9</v>
      </c>
      <c r="F12" s="199">
        <f>E12/B12*100</f>
        <v>120.42746681644026</v>
      </c>
      <c r="G12" s="199">
        <f>E12/C12*100</f>
        <v>45.612942396561088</v>
      </c>
    </row>
    <row r="13" spans="1:9" s="131" customFormat="1" x14ac:dyDescent="0.25">
      <c r="A13" s="180" t="s">
        <v>199</v>
      </c>
      <c r="B13" s="181">
        <f t="shared" ref="B13" si="0">B14</f>
        <v>9801</v>
      </c>
      <c r="C13" s="181">
        <f>C14</f>
        <v>46344.92</v>
      </c>
      <c r="D13" s="181">
        <f>D14</f>
        <v>0</v>
      </c>
      <c r="E13" s="181">
        <f>E14</f>
        <v>29405.06</v>
      </c>
      <c r="F13" s="181">
        <f t="shared" ref="F13:F52" si="1">E13/B13*100</f>
        <v>300.02101826344256</v>
      </c>
      <c r="G13" s="181">
        <f t="shared" ref="G13:G52" si="2">E13/C13*100</f>
        <v>63.448291635847042</v>
      </c>
    </row>
    <row r="14" spans="1:9" s="131" customFormat="1" x14ac:dyDescent="0.25">
      <c r="A14" s="175" t="s">
        <v>200</v>
      </c>
      <c r="B14" s="64">
        <v>9801</v>
      </c>
      <c r="C14" s="64">
        <v>46344.92</v>
      </c>
      <c r="D14" s="64">
        <v>0</v>
      </c>
      <c r="E14" s="178">
        <v>29405.06</v>
      </c>
      <c r="F14" s="198">
        <f t="shared" si="1"/>
        <v>300.02101826344256</v>
      </c>
      <c r="G14" s="198">
        <f t="shared" si="2"/>
        <v>63.448291635847042</v>
      </c>
    </row>
    <row r="15" spans="1:9" s="131" customFormat="1" x14ac:dyDescent="0.25">
      <c r="A15" s="180" t="s">
        <v>201</v>
      </c>
      <c r="B15" s="181">
        <f t="shared" ref="B15" si="3">B16</f>
        <v>3125.94</v>
      </c>
      <c r="C15" s="181">
        <f t="shared" ref="C15" si="4">C16</f>
        <v>7393.13</v>
      </c>
      <c r="D15" s="181">
        <f t="shared" ref="D15" si="5">D16</f>
        <v>0</v>
      </c>
      <c r="E15" s="181">
        <f>E16</f>
        <v>3781.66</v>
      </c>
      <c r="F15" s="181">
        <f t="shared" si="1"/>
        <v>120.97673019955597</v>
      </c>
      <c r="G15" s="181">
        <f t="shared" si="2"/>
        <v>51.151000996871417</v>
      </c>
    </row>
    <row r="16" spans="1:9" s="131" customFormat="1" x14ac:dyDescent="0.25">
      <c r="A16" s="177" t="s">
        <v>202</v>
      </c>
      <c r="B16" s="64">
        <v>3125.94</v>
      </c>
      <c r="C16" s="64">
        <v>7393.13</v>
      </c>
      <c r="D16" s="64">
        <v>0</v>
      </c>
      <c r="E16" s="178">
        <v>3781.66</v>
      </c>
      <c r="F16" s="198">
        <f t="shared" si="1"/>
        <v>120.97673019955597</v>
      </c>
      <c r="G16" s="198">
        <f t="shared" si="2"/>
        <v>51.151000996871417</v>
      </c>
      <c r="I16" s="169"/>
    </row>
    <row r="17" spans="1:11" s="131" customFormat="1" x14ac:dyDescent="0.25">
      <c r="A17" s="182" t="s">
        <v>206</v>
      </c>
      <c r="B17" s="181">
        <f t="shared" ref="B17" si="6">B18+B19</f>
        <v>168882.11000000002</v>
      </c>
      <c r="C17" s="181">
        <f t="shared" ref="C17" si="7">C18+C19</f>
        <v>335013.89</v>
      </c>
      <c r="D17" s="181">
        <f t="shared" ref="D17" si="8">D18+D19</f>
        <v>0</v>
      </c>
      <c r="E17" s="181">
        <f>E18+E19</f>
        <v>176864.97</v>
      </c>
      <c r="F17" s="181">
        <f t="shared" si="1"/>
        <v>104.72688314943484</v>
      </c>
      <c r="G17" s="181">
        <f t="shared" si="2"/>
        <v>52.793324479770078</v>
      </c>
    </row>
    <row r="18" spans="1:11" s="131" customFormat="1" x14ac:dyDescent="0.25">
      <c r="A18" s="177" t="s">
        <v>208</v>
      </c>
      <c r="B18" s="64">
        <v>168569.48</v>
      </c>
      <c r="C18" s="64">
        <v>334513.89</v>
      </c>
      <c r="D18" s="64"/>
      <c r="E18" s="178">
        <v>176864.97</v>
      </c>
      <c r="F18" s="198">
        <f t="shared" si="1"/>
        <v>104.92111027452893</v>
      </c>
      <c r="G18" s="198">
        <f t="shared" si="2"/>
        <v>52.872234991497656</v>
      </c>
    </row>
    <row r="19" spans="1:11" x14ac:dyDescent="0.25">
      <c r="A19" s="177" t="s">
        <v>207</v>
      </c>
      <c r="B19" s="64">
        <v>312.63</v>
      </c>
      <c r="C19" s="64">
        <v>500</v>
      </c>
      <c r="D19" s="64">
        <v>0</v>
      </c>
      <c r="E19" s="178">
        <v>0</v>
      </c>
      <c r="F19" s="198">
        <f t="shared" si="1"/>
        <v>0</v>
      </c>
      <c r="G19" s="198">
        <f t="shared" si="2"/>
        <v>0</v>
      </c>
    </row>
    <row r="20" spans="1:11" s="131" customFormat="1" x14ac:dyDescent="0.25">
      <c r="A20" s="183" t="s">
        <v>210</v>
      </c>
      <c r="B20" s="181">
        <f t="shared" ref="B20:D20" si="9">SUM(B21:B24)</f>
        <v>1234197</v>
      </c>
      <c r="C20" s="181">
        <f t="shared" si="9"/>
        <v>3356286.6999999997</v>
      </c>
      <c r="D20" s="181">
        <f t="shared" si="9"/>
        <v>0</v>
      </c>
      <c r="E20" s="181">
        <f>SUM(E21:E24)</f>
        <v>1498728.21</v>
      </c>
      <c r="F20" s="181">
        <f t="shared" si="1"/>
        <v>121.43346726657089</v>
      </c>
      <c r="G20" s="181">
        <f t="shared" si="2"/>
        <v>44.6543559583274</v>
      </c>
    </row>
    <row r="21" spans="1:11" s="131" customFormat="1" x14ac:dyDescent="0.25">
      <c r="A21" s="177" t="s">
        <v>218</v>
      </c>
      <c r="B21" s="64">
        <v>0</v>
      </c>
      <c r="C21" s="64">
        <v>1152.8</v>
      </c>
      <c r="D21" s="64">
        <v>0</v>
      </c>
      <c r="E21" s="185">
        <v>0</v>
      </c>
      <c r="F21" s="198" t="e">
        <f t="shared" si="1"/>
        <v>#DIV/0!</v>
      </c>
      <c r="G21" s="198">
        <f t="shared" si="2"/>
        <v>0</v>
      </c>
    </row>
    <row r="22" spans="1:11" x14ac:dyDescent="0.25">
      <c r="A22" s="177" t="s">
        <v>211</v>
      </c>
      <c r="B22" s="64">
        <v>16607.599999999999</v>
      </c>
      <c r="C22" s="64">
        <v>15833.98</v>
      </c>
      <c r="D22" s="64">
        <v>0</v>
      </c>
      <c r="E22" s="178">
        <v>17910.919999999998</v>
      </c>
      <c r="F22" s="198">
        <f t="shared" si="1"/>
        <v>107.84773236349623</v>
      </c>
      <c r="G22" s="198">
        <f t="shared" si="2"/>
        <v>113.11698006439315</v>
      </c>
    </row>
    <row r="23" spans="1:11" x14ac:dyDescent="0.25">
      <c r="A23" s="177" t="s">
        <v>212</v>
      </c>
      <c r="B23" s="64">
        <v>1217589.3999999999</v>
      </c>
      <c r="C23" s="64">
        <v>3310395.82</v>
      </c>
      <c r="D23" s="64">
        <v>0</v>
      </c>
      <c r="E23" s="178">
        <v>1452530.12</v>
      </c>
      <c r="F23" s="198">
        <f t="shared" si="1"/>
        <v>119.29556219855397</v>
      </c>
      <c r="G23" s="198">
        <f t="shared" si="2"/>
        <v>43.877838149276066</v>
      </c>
    </row>
    <row r="24" spans="1:11" x14ac:dyDescent="0.25">
      <c r="A24" s="177" t="s">
        <v>214</v>
      </c>
      <c r="B24" s="64">
        <v>0</v>
      </c>
      <c r="C24" s="64">
        <v>28904.1</v>
      </c>
      <c r="D24" s="64">
        <v>0</v>
      </c>
      <c r="E24" s="178">
        <v>28287.17</v>
      </c>
      <c r="F24" s="198" t="e">
        <f t="shared" si="1"/>
        <v>#DIV/0!</v>
      </c>
      <c r="G24" s="198">
        <f t="shared" si="2"/>
        <v>97.865596922235937</v>
      </c>
    </row>
    <row r="25" spans="1:11" x14ac:dyDescent="0.25">
      <c r="A25" s="183" t="s">
        <v>216</v>
      </c>
      <c r="B25" s="181">
        <f t="shared" ref="B25" si="10">B26</f>
        <v>4164.07</v>
      </c>
      <c r="C25" s="181">
        <f t="shared" ref="C25" si="11">C26</f>
        <v>4500</v>
      </c>
      <c r="D25" s="181">
        <f t="shared" ref="D25" si="12">D26</f>
        <v>0</v>
      </c>
      <c r="E25" s="181">
        <f>E26</f>
        <v>1495</v>
      </c>
      <c r="F25" s="181">
        <f t="shared" si="1"/>
        <v>35.902374359700964</v>
      </c>
      <c r="G25" s="181">
        <f t="shared" si="2"/>
        <v>33.222222222222221</v>
      </c>
    </row>
    <row r="26" spans="1:11" x14ac:dyDescent="0.25">
      <c r="A26" s="177" t="s">
        <v>217</v>
      </c>
      <c r="B26" s="64">
        <v>4164.07</v>
      </c>
      <c r="C26" s="64">
        <v>4500</v>
      </c>
      <c r="D26" s="64">
        <v>0</v>
      </c>
      <c r="E26" s="178">
        <v>1495</v>
      </c>
      <c r="F26" s="198">
        <f t="shared" si="1"/>
        <v>35.902374359700964</v>
      </c>
      <c r="G26" s="198">
        <f t="shared" si="2"/>
        <v>33.222222222222221</v>
      </c>
    </row>
    <row r="27" spans="1:11" x14ac:dyDescent="0.25">
      <c r="A27" s="215" t="s">
        <v>203</v>
      </c>
      <c r="B27" s="216">
        <f t="shared" ref="B27:C27" si="13">B28+B31+B34+B38+B46</f>
        <v>1337962.4200000002</v>
      </c>
      <c r="C27" s="216">
        <f t="shared" si="13"/>
        <v>3636664.0100000002</v>
      </c>
      <c r="D27" s="216">
        <f>D28+D31+D34+D38+D46</f>
        <v>0</v>
      </c>
      <c r="E27" s="216">
        <f>E28+E31+E34+E38+E46</f>
        <v>1639107.7200000002</v>
      </c>
      <c r="F27" s="199">
        <f t="shared" si="1"/>
        <v>122.50775473947914</v>
      </c>
      <c r="G27" s="199">
        <f t="shared" si="2"/>
        <v>45.071739250390635</v>
      </c>
    </row>
    <row r="28" spans="1:11" s="131" customFormat="1" x14ac:dyDescent="0.25">
      <c r="A28" s="180" t="s">
        <v>199</v>
      </c>
      <c r="B28" s="80">
        <f t="shared" ref="B28:C28" si="14">B29+B30</f>
        <v>10634.11</v>
      </c>
      <c r="C28" s="80">
        <f t="shared" si="14"/>
        <v>47144.92</v>
      </c>
      <c r="D28" s="80">
        <f>D29+D30</f>
        <v>0</v>
      </c>
      <c r="E28" s="80">
        <f>E29+E30</f>
        <v>26792.23</v>
      </c>
      <c r="F28" s="80">
        <f t="shared" si="1"/>
        <v>251.94614311870009</v>
      </c>
      <c r="G28" s="80">
        <f t="shared" si="2"/>
        <v>56.829516308437903</v>
      </c>
    </row>
    <row r="29" spans="1:11" s="131" customFormat="1" x14ac:dyDescent="0.25">
      <c r="A29" s="175" t="s">
        <v>200</v>
      </c>
      <c r="B29" s="64">
        <v>10634.11</v>
      </c>
      <c r="C29" s="64">
        <v>46344.92</v>
      </c>
      <c r="D29" s="64">
        <v>0</v>
      </c>
      <c r="E29" s="178">
        <v>25992.23</v>
      </c>
      <c r="F29" s="198">
        <f t="shared" si="1"/>
        <v>244.42318162968033</v>
      </c>
      <c r="G29" s="198">
        <f t="shared" si="2"/>
        <v>56.084313016399648</v>
      </c>
      <c r="K29" s="169"/>
    </row>
    <row r="30" spans="1:11" s="131" customFormat="1" x14ac:dyDescent="0.25">
      <c r="A30" s="176" t="s">
        <v>204</v>
      </c>
      <c r="B30" s="64">
        <v>0</v>
      </c>
      <c r="C30" s="64">
        <v>800</v>
      </c>
      <c r="D30" s="64">
        <v>0</v>
      </c>
      <c r="E30" s="178">
        <v>800</v>
      </c>
      <c r="F30" s="198" t="e">
        <f t="shared" si="1"/>
        <v>#DIV/0!</v>
      </c>
      <c r="G30" s="198">
        <f t="shared" si="2"/>
        <v>100</v>
      </c>
    </row>
    <row r="31" spans="1:11" s="131" customFormat="1" x14ac:dyDescent="0.25">
      <c r="A31" s="180" t="s">
        <v>201</v>
      </c>
      <c r="B31" s="83">
        <f t="shared" ref="B31:C31" si="15">B32+B33</f>
        <v>3457.8199999999997</v>
      </c>
      <c r="C31" s="83">
        <f t="shared" si="15"/>
        <v>9354.57</v>
      </c>
      <c r="D31" s="83">
        <f>D32+D33</f>
        <v>0</v>
      </c>
      <c r="E31" s="83">
        <f>E32+E33</f>
        <v>7040.7199999999993</v>
      </c>
      <c r="F31" s="83">
        <f t="shared" si="1"/>
        <v>203.61730801487644</v>
      </c>
      <c r="G31" s="83">
        <f t="shared" si="2"/>
        <v>75.265030888645867</v>
      </c>
    </row>
    <row r="32" spans="1:11" s="131" customFormat="1" x14ac:dyDescent="0.25">
      <c r="A32" s="177" t="s">
        <v>202</v>
      </c>
      <c r="B32" s="64">
        <v>2648.39</v>
      </c>
      <c r="C32" s="64">
        <v>7393.13</v>
      </c>
      <c r="D32" s="179"/>
      <c r="E32" s="178">
        <v>5079.28</v>
      </c>
      <c r="F32" s="198">
        <f t="shared" si="1"/>
        <v>191.78746332677591</v>
      </c>
      <c r="G32" s="198">
        <f t="shared" si="2"/>
        <v>68.702701021083072</v>
      </c>
    </row>
    <row r="33" spans="1:11" s="131" customFormat="1" x14ac:dyDescent="0.25">
      <c r="A33" s="177" t="s">
        <v>205</v>
      </c>
      <c r="B33" s="64">
        <v>809.43</v>
      </c>
      <c r="C33" s="64">
        <v>1961.44</v>
      </c>
      <c r="D33" s="179"/>
      <c r="E33" s="178">
        <v>1961.44</v>
      </c>
      <c r="F33" s="198">
        <f t="shared" si="1"/>
        <v>242.32361044191592</v>
      </c>
      <c r="G33" s="198">
        <f t="shared" si="2"/>
        <v>100</v>
      </c>
    </row>
    <row r="34" spans="1:11" s="131" customFormat="1" x14ac:dyDescent="0.25">
      <c r="A34" s="182" t="s">
        <v>206</v>
      </c>
      <c r="B34" s="181">
        <f t="shared" ref="B34:C34" si="16">SUM(B35:B37)</f>
        <v>147098</v>
      </c>
      <c r="C34" s="181">
        <f t="shared" si="16"/>
        <v>269454.96000000002</v>
      </c>
      <c r="D34" s="181">
        <f>SUM(D35:D37)</f>
        <v>0</v>
      </c>
      <c r="E34" s="181">
        <f>SUM(E35:E37)</f>
        <v>159106.54</v>
      </c>
      <c r="F34" s="181">
        <f t="shared" si="1"/>
        <v>108.16363240832642</v>
      </c>
      <c r="G34" s="181">
        <f t="shared" si="2"/>
        <v>59.047545459916563</v>
      </c>
    </row>
    <row r="35" spans="1:11" s="131" customFormat="1" x14ac:dyDescent="0.25">
      <c r="A35" s="177" t="s">
        <v>208</v>
      </c>
      <c r="B35" s="64">
        <v>147048.25</v>
      </c>
      <c r="C35" s="64">
        <v>268954.94</v>
      </c>
      <c r="D35" s="179"/>
      <c r="E35" s="178">
        <v>159106.54</v>
      </c>
      <c r="F35" s="198">
        <f t="shared" si="1"/>
        <v>108.20022679630665</v>
      </c>
      <c r="G35" s="198">
        <f t="shared" si="2"/>
        <v>59.157322040636252</v>
      </c>
    </row>
    <row r="36" spans="1:11" s="131" customFormat="1" x14ac:dyDescent="0.25">
      <c r="A36" s="177" t="s">
        <v>207</v>
      </c>
      <c r="B36" s="64">
        <v>0</v>
      </c>
      <c r="C36" s="64">
        <v>500</v>
      </c>
      <c r="D36" s="179"/>
      <c r="E36" s="178">
        <v>0</v>
      </c>
      <c r="F36" s="198" t="e">
        <f t="shared" si="1"/>
        <v>#DIV/0!</v>
      </c>
      <c r="G36" s="198">
        <f t="shared" si="2"/>
        <v>0</v>
      </c>
    </row>
    <row r="37" spans="1:11" s="131" customFormat="1" ht="25.5" x14ac:dyDescent="0.25">
      <c r="A37" s="177" t="s">
        <v>209</v>
      </c>
      <c r="B37" s="64">
        <v>49.75</v>
      </c>
      <c r="C37" s="64">
        <v>0.02</v>
      </c>
      <c r="D37" s="179"/>
      <c r="E37" s="178">
        <v>0</v>
      </c>
      <c r="F37" s="198">
        <f t="shared" si="1"/>
        <v>0</v>
      </c>
      <c r="G37" s="198">
        <f t="shared" si="2"/>
        <v>0</v>
      </c>
    </row>
    <row r="38" spans="1:11" s="131" customFormat="1" x14ac:dyDescent="0.25">
      <c r="A38" s="183" t="s">
        <v>210</v>
      </c>
      <c r="B38" s="83">
        <f t="shared" ref="B38:C38" si="17">SUM(B39:B45)</f>
        <v>1172608.4200000002</v>
      </c>
      <c r="C38" s="83">
        <f t="shared" si="17"/>
        <v>3306209.56</v>
      </c>
      <c r="D38" s="83">
        <f>SUM(D39:D45)</f>
        <v>0</v>
      </c>
      <c r="E38" s="83">
        <f>SUM(E39:E45)</f>
        <v>1444673.2300000002</v>
      </c>
      <c r="F38" s="83">
        <f t="shared" si="1"/>
        <v>123.20167631066474</v>
      </c>
      <c r="G38" s="83">
        <f t="shared" si="2"/>
        <v>43.695755026490218</v>
      </c>
    </row>
    <row r="39" spans="1:11" s="131" customFormat="1" x14ac:dyDescent="0.25">
      <c r="A39" s="177" t="s">
        <v>218</v>
      </c>
      <c r="B39" s="64">
        <v>0</v>
      </c>
      <c r="C39" s="64">
        <v>1152.8</v>
      </c>
      <c r="D39" s="179"/>
      <c r="E39" s="179">
        <v>0</v>
      </c>
      <c r="F39" s="198" t="e">
        <f t="shared" si="1"/>
        <v>#DIV/0!</v>
      </c>
      <c r="G39" s="198">
        <f t="shared" si="2"/>
        <v>0</v>
      </c>
      <c r="K39" s="169"/>
    </row>
    <row r="40" spans="1:11" s="131" customFormat="1" x14ac:dyDescent="0.25">
      <c r="A40" s="177" t="s">
        <v>211</v>
      </c>
      <c r="B40" s="64">
        <v>17268.05</v>
      </c>
      <c r="C40" s="64">
        <v>15833.98</v>
      </c>
      <c r="D40" s="179"/>
      <c r="E40" s="178">
        <v>5332.27</v>
      </c>
      <c r="F40" s="198">
        <f t="shared" si="1"/>
        <v>30.879398658215614</v>
      </c>
      <c r="G40" s="198">
        <f t="shared" si="2"/>
        <v>33.676119333231448</v>
      </c>
    </row>
    <row r="41" spans="1:11" s="131" customFormat="1" x14ac:dyDescent="0.25">
      <c r="A41" s="177" t="s">
        <v>269</v>
      </c>
      <c r="B41" s="64">
        <v>0</v>
      </c>
      <c r="C41" s="64">
        <v>11758.31</v>
      </c>
      <c r="D41" s="179"/>
      <c r="E41" s="178">
        <v>11758.31</v>
      </c>
      <c r="F41" s="198" t="e">
        <f t="shared" si="1"/>
        <v>#DIV/0!</v>
      </c>
      <c r="G41" s="198">
        <f t="shared" si="2"/>
        <v>100</v>
      </c>
    </row>
    <row r="42" spans="1:11" s="131" customFormat="1" x14ac:dyDescent="0.25">
      <c r="A42" s="177" t="s">
        <v>212</v>
      </c>
      <c r="B42" s="64">
        <v>1154641.02</v>
      </c>
      <c r="C42" s="64">
        <v>3243445.41</v>
      </c>
      <c r="D42" s="179"/>
      <c r="E42" s="178">
        <v>1396727.05</v>
      </c>
      <c r="F42" s="198">
        <f t="shared" si="1"/>
        <v>120.96634588644703</v>
      </c>
      <c r="G42" s="198">
        <f t="shared" si="2"/>
        <v>43.063066382856121</v>
      </c>
    </row>
    <row r="43" spans="1:11" x14ac:dyDescent="0.25">
      <c r="A43" s="177" t="s">
        <v>213</v>
      </c>
      <c r="B43" s="64">
        <v>699.35</v>
      </c>
      <c r="C43" s="64">
        <v>3725.19</v>
      </c>
      <c r="D43" s="179"/>
      <c r="E43" s="178">
        <v>2400.34</v>
      </c>
      <c r="F43" s="198">
        <f t="shared" si="1"/>
        <v>343.22442267820122</v>
      </c>
      <c r="G43" s="198">
        <f t="shared" si="2"/>
        <v>64.435371081743483</v>
      </c>
    </row>
    <row r="44" spans="1:11" x14ac:dyDescent="0.25">
      <c r="A44" s="177" t="s">
        <v>214</v>
      </c>
      <c r="B44" s="64">
        <v>0</v>
      </c>
      <c r="C44" s="64">
        <v>28904.1</v>
      </c>
      <c r="D44" s="179"/>
      <c r="E44" s="178">
        <v>28455.26</v>
      </c>
      <c r="F44" s="198" t="e">
        <f t="shared" si="1"/>
        <v>#DIV/0!</v>
      </c>
      <c r="G44" s="198">
        <f t="shared" si="2"/>
        <v>98.447140717060904</v>
      </c>
    </row>
    <row r="45" spans="1:11" x14ac:dyDescent="0.25">
      <c r="A45" s="177" t="s">
        <v>215</v>
      </c>
      <c r="B45" s="64">
        <v>0</v>
      </c>
      <c r="C45" s="64">
        <v>1389.77</v>
      </c>
      <c r="D45" s="179"/>
      <c r="E45" s="178">
        <v>0</v>
      </c>
      <c r="F45" s="198" t="e">
        <f t="shared" si="1"/>
        <v>#DIV/0!</v>
      </c>
      <c r="G45" s="198">
        <f t="shared" si="2"/>
        <v>0</v>
      </c>
    </row>
    <row r="46" spans="1:11" x14ac:dyDescent="0.25">
      <c r="A46" s="183" t="s">
        <v>216</v>
      </c>
      <c r="B46" s="83">
        <f t="shared" ref="B46:C46" si="18">B47</f>
        <v>4164.07</v>
      </c>
      <c r="C46" s="83">
        <f t="shared" si="18"/>
        <v>4500</v>
      </c>
      <c r="D46" s="83">
        <f>D47</f>
        <v>0</v>
      </c>
      <c r="E46" s="83">
        <f>E47</f>
        <v>1495</v>
      </c>
      <c r="F46" s="83">
        <f t="shared" si="1"/>
        <v>35.902374359700964</v>
      </c>
      <c r="G46" s="83">
        <f t="shared" si="2"/>
        <v>33.222222222222221</v>
      </c>
    </row>
    <row r="47" spans="1:11" x14ac:dyDescent="0.25">
      <c r="A47" s="177" t="s">
        <v>217</v>
      </c>
      <c r="B47" s="64">
        <v>4164.07</v>
      </c>
      <c r="C47" s="64">
        <v>4500</v>
      </c>
      <c r="D47" s="179"/>
      <c r="E47" s="178">
        <v>1495</v>
      </c>
      <c r="F47" s="198">
        <f t="shared" si="1"/>
        <v>35.902374359700964</v>
      </c>
      <c r="G47" s="198">
        <f t="shared" si="2"/>
        <v>33.222222222222221</v>
      </c>
    </row>
    <row r="48" spans="1:11" x14ac:dyDescent="0.25">
      <c r="A48" s="187" t="s">
        <v>219</v>
      </c>
      <c r="B48" s="194">
        <f>SUM(B49:B52)</f>
        <v>1558.53</v>
      </c>
      <c r="C48" s="194">
        <f t="shared" ref="C48:E48" si="19">SUM(C49:C52)</f>
        <v>19634.73</v>
      </c>
      <c r="D48" s="194">
        <f t="shared" si="19"/>
        <v>0</v>
      </c>
      <c r="E48" s="194">
        <f t="shared" si="19"/>
        <v>16920.09</v>
      </c>
      <c r="F48" s="199">
        <f t="shared" si="1"/>
        <v>1085.6441646936537</v>
      </c>
      <c r="G48" s="199">
        <f t="shared" si="2"/>
        <v>86.174294222533248</v>
      </c>
    </row>
    <row r="49" spans="1:7" x14ac:dyDescent="0.25">
      <c r="A49" s="14" t="s">
        <v>233</v>
      </c>
      <c r="B49" s="64">
        <v>0</v>
      </c>
      <c r="C49" s="64">
        <f>C30</f>
        <v>800</v>
      </c>
      <c r="D49" s="64">
        <v>0</v>
      </c>
      <c r="E49" s="64">
        <v>800</v>
      </c>
      <c r="F49" s="198" t="e">
        <f t="shared" si="1"/>
        <v>#DIV/0!</v>
      </c>
      <c r="G49" s="198">
        <f t="shared" si="2"/>
        <v>100</v>
      </c>
    </row>
    <row r="50" spans="1:7" x14ac:dyDescent="0.25">
      <c r="A50" s="14" t="s">
        <v>234</v>
      </c>
      <c r="B50" s="64">
        <v>809.43</v>
      </c>
      <c r="C50" s="64">
        <f>C33</f>
        <v>1961.44</v>
      </c>
      <c r="D50" s="64">
        <v>0</v>
      </c>
      <c r="E50" s="64">
        <v>1961.44</v>
      </c>
      <c r="F50" s="198">
        <f t="shared" si="1"/>
        <v>242.32361044191592</v>
      </c>
      <c r="G50" s="198">
        <f t="shared" si="2"/>
        <v>100</v>
      </c>
    </row>
    <row r="51" spans="1:7" x14ac:dyDescent="0.25">
      <c r="A51" s="195" t="s">
        <v>235</v>
      </c>
      <c r="B51" s="196">
        <v>49.75</v>
      </c>
      <c r="C51" s="196">
        <f>C37</f>
        <v>0.02</v>
      </c>
      <c r="D51" s="196">
        <v>0</v>
      </c>
      <c r="E51" s="196">
        <v>0</v>
      </c>
      <c r="F51" s="198">
        <f t="shared" si="1"/>
        <v>0</v>
      </c>
      <c r="G51" s="198">
        <f t="shared" si="2"/>
        <v>0</v>
      </c>
    </row>
    <row r="52" spans="1:7" x14ac:dyDescent="0.25">
      <c r="A52" s="195" t="s">
        <v>236</v>
      </c>
      <c r="B52" s="196">
        <v>699.35</v>
      </c>
      <c r="C52" s="196">
        <f>C45+C43+C41</f>
        <v>16873.27</v>
      </c>
      <c r="D52" s="196">
        <v>0</v>
      </c>
      <c r="E52" s="196">
        <f>E45+E43+E41</f>
        <v>14158.65</v>
      </c>
      <c r="F52" s="198">
        <f t="shared" si="1"/>
        <v>2024.5442196325157</v>
      </c>
      <c r="G52" s="198">
        <f t="shared" si="2"/>
        <v>83.911713615677343</v>
      </c>
    </row>
    <row r="55" spans="1:7" x14ac:dyDescent="0.25">
      <c r="E55" s="169"/>
    </row>
  </sheetData>
  <mergeCells count="4">
    <mergeCell ref="A8:G8"/>
    <mergeCell ref="A1:G1"/>
    <mergeCell ref="A5:G5"/>
    <mergeCell ref="A3:G3"/>
  </mergeCells>
  <pageMargins left="0.25" right="0.25" top="0.75" bottom="0.75" header="0.3" footer="0.3"/>
  <pageSetup paperSize="9" scale="67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0"/>
  <sheetViews>
    <sheetView zoomScale="80" zoomScaleNormal="80" workbookViewId="0">
      <selection activeCell="B2" sqref="B2"/>
    </sheetView>
  </sheetViews>
  <sheetFormatPr defaultRowHeight="15" x14ac:dyDescent="0.25"/>
  <cols>
    <col min="1" max="1" width="37.7109375" style="43" customWidth="1"/>
    <col min="2" max="2" width="25.140625" style="43" customWidth="1"/>
    <col min="3" max="3" width="25.28515625" customWidth="1"/>
    <col min="4" max="4" width="24" customWidth="1"/>
    <col min="5" max="5" width="24.28515625" customWidth="1"/>
    <col min="6" max="7" width="9.42578125" bestFit="1" customWidth="1"/>
  </cols>
  <sheetData>
    <row r="1" spans="1:7" ht="42" customHeight="1" x14ac:dyDescent="0.25">
      <c r="A1" s="244" t="s">
        <v>272</v>
      </c>
      <c r="B1" s="244"/>
      <c r="C1" s="244"/>
      <c r="D1" s="244"/>
      <c r="E1" s="244"/>
      <c r="F1" s="244"/>
      <c r="G1" s="244"/>
    </row>
    <row r="2" spans="1:7" ht="18" customHeight="1" x14ac:dyDescent="0.25">
      <c r="A2" s="227"/>
      <c r="B2" s="227"/>
      <c r="C2" s="227"/>
      <c r="D2" s="227"/>
      <c r="E2" s="227"/>
      <c r="F2" s="227"/>
      <c r="G2" s="234"/>
    </row>
    <row r="3" spans="1:7" ht="15.75" x14ac:dyDescent="0.25">
      <c r="A3" s="244" t="s">
        <v>25</v>
      </c>
      <c r="B3" s="244"/>
      <c r="C3" s="244"/>
      <c r="D3" s="244"/>
      <c r="E3" s="244"/>
      <c r="F3" s="244"/>
      <c r="G3" s="244"/>
    </row>
    <row r="4" spans="1:7" ht="15.75" x14ac:dyDescent="0.25">
      <c r="A4" s="227"/>
      <c r="B4" s="227"/>
      <c r="C4" s="227"/>
      <c r="D4" s="227"/>
      <c r="E4" s="228"/>
      <c r="F4" s="228"/>
      <c r="G4" s="234"/>
    </row>
    <row r="5" spans="1:7" ht="18" customHeight="1" x14ac:dyDescent="0.25">
      <c r="A5" s="244" t="s">
        <v>7</v>
      </c>
      <c r="B5" s="244"/>
      <c r="C5" s="244"/>
      <c r="D5" s="244"/>
      <c r="E5" s="244"/>
      <c r="F5" s="244"/>
      <c r="G5" s="244"/>
    </row>
    <row r="6" spans="1:7" ht="15.75" x14ac:dyDescent="0.25">
      <c r="A6" s="227"/>
      <c r="B6" s="227"/>
      <c r="C6" s="227"/>
      <c r="D6" s="227"/>
      <c r="E6" s="228"/>
      <c r="F6" s="228"/>
      <c r="G6" s="234"/>
    </row>
    <row r="7" spans="1:7" ht="15.75" customHeight="1" x14ac:dyDescent="0.25">
      <c r="A7" s="244" t="s">
        <v>18</v>
      </c>
      <c r="B7" s="244"/>
      <c r="C7" s="244"/>
      <c r="D7" s="244"/>
      <c r="E7" s="244"/>
      <c r="F7" s="244"/>
      <c r="G7" s="244"/>
    </row>
    <row r="8" spans="1:7" x14ac:dyDescent="0.25">
      <c r="A8" s="232"/>
      <c r="B8" s="232"/>
      <c r="C8" s="232"/>
      <c r="D8" s="232"/>
      <c r="E8" s="233"/>
      <c r="F8" s="233"/>
      <c r="G8" s="41"/>
    </row>
    <row r="9" spans="1:7" ht="25.5" x14ac:dyDescent="0.25">
      <c r="A9" s="18" t="s">
        <v>19</v>
      </c>
      <c r="B9" s="18" t="s">
        <v>242</v>
      </c>
      <c r="C9" s="18" t="s">
        <v>239</v>
      </c>
      <c r="D9" s="18" t="s">
        <v>240</v>
      </c>
      <c r="E9" s="18" t="s">
        <v>243</v>
      </c>
      <c r="F9" s="18" t="s">
        <v>163</v>
      </c>
      <c r="G9" s="18" t="s">
        <v>163</v>
      </c>
    </row>
    <row r="10" spans="1:7" s="131" customFormat="1" x14ac:dyDescent="0.25">
      <c r="A10" s="18">
        <v>1</v>
      </c>
      <c r="B10" s="18">
        <v>2</v>
      </c>
      <c r="C10" s="18">
        <v>3</v>
      </c>
      <c r="D10" s="18">
        <v>4</v>
      </c>
      <c r="E10" s="18">
        <v>5</v>
      </c>
      <c r="F10" s="18" t="s">
        <v>164</v>
      </c>
      <c r="G10" s="18" t="s">
        <v>277</v>
      </c>
    </row>
    <row r="11" spans="1:7" ht="15.75" customHeight="1" x14ac:dyDescent="0.25">
      <c r="A11" s="107" t="s">
        <v>20</v>
      </c>
      <c r="B11" s="108">
        <f>B13+B18</f>
        <v>1337962.4200000002</v>
      </c>
      <c r="C11" s="108">
        <f>C13+C18</f>
        <v>3636664.01</v>
      </c>
      <c r="D11" s="108">
        <f t="shared" ref="D11:E11" si="0">D13+D18</f>
        <v>0</v>
      </c>
      <c r="E11" s="108">
        <f t="shared" si="0"/>
        <v>1639107.72</v>
      </c>
      <c r="F11" s="108">
        <f>E11/B11*100</f>
        <v>122.50775473947914</v>
      </c>
      <c r="G11" s="108">
        <f>E11/C11*100</f>
        <v>45.071739250390635</v>
      </c>
    </row>
    <row r="12" spans="1:7" x14ac:dyDescent="0.25">
      <c r="A12" s="44" t="s">
        <v>61</v>
      </c>
      <c r="B12" s="153"/>
      <c r="C12" s="154"/>
      <c r="D12" s="154"/>
      <c r="E12" s="154"/>
      <c r="F12" s="96"/>
      <c r="G12" s="96"/>
    </row>
    <row r="13" spans="1:7" s="40" customFormat="1" x14ac:dyDescent="0.25">
      <c r="A13" s="45" t="s">
        <v>62</v>
      </c>
      <c r="B13" s="87">
        <v>1155629.83</v>
      </c>
      <c r="C13" s="155">
        <f>'POSEBNI DIO'!E8+'POSEBNI DIO'!E18+'POSEBNI DIO'!E134+'POSEBNI DIO'!E195+'POSEBNI DIO'!E234</f>
        <v>3172109.9499999997</v>
      </c>
      <c r="D13" s="155">
        <v>0</v>
      </c>
      <c r="E13" s="155">
        <f>'POSEBNI DIO'!G8+'POSEBNI DIO'!G18+'POSEBNI DIO'!G134+'POSEBNI DIO'!G195+'POSEBNI DIO'!G234</f>
        <v>1417723.19</v>
      </c>
      <c r="F13" s="64">
        <f t="shared" ref="F13:F18" si="1">E13/B13*100</f>
        <v>122.67969839442443</v>
      </c>
      <c r="G13" s="64">
        <f>(E13/C13)*100</f>
        <v>44.693381135795754</v>
      </c>
    </row>
    <row r="14" spans="1:7" s="40" customFormat="1" x14ac:dyDescent="0.25">
      <c r="A14" s="45" t="s">
        <v>63</v>
      </c>
      <c r="B14" s="87"/>
      <c r="C14" s="155"/>
      <c r="D14" s="155"/>
      <c r="E14" s="155"/>
      <c r="F14" s="64"/>
      <c r="G14" s="64"/>
    </row>
    <row r="15" spans="1:7" s="40" customFormat="1" ht="25.5" x14ac:dyDescent="0.25">
      <c r="A15" s="45" t="s">
        <v>64</v>
      </c>
      <c r="B15" s="87"/>
      <c r="C15" s="155"/>
      <c r="D15" s="155"/>
      <c r="E15" s="155"/>
      <c r="F15" s="64"/>
      <c r="G15" s="64"/>
    </row>
    <row r="16" spans="1:7" s="40" customFormat="1" x14ac:dyDescent="0.25">
      <c r="A16" s="45" t="s">
        <v>65</v>
      </c>
      <c r="B16" s="87"/>
      <c r="C16" s="155"/>
      <c r="D16" s="155"/>
      <c r="E16" s="155"/>
      <c r="F16" s="64"/>
      <c r="G16" s="64"/>
    </row>
    <row r="17" spans="1:7" s="40" customFormat="1" ht="25.5" x14ac:dyDescent="0.25">
      <c r="A17" s="45" t="s">
        <v>66</v>
      </c>
      <c r="B17" s="87"/>
      <c r="C17" s="155"/>
      <c r="D17" s="155"/>
      <c r="E17" s="155"/>
      <c r="F17" s="64"/>
      <c r="G17" s="64"/>
    </row>
    <row r="18" spans="1:7" s="40" customFormat="1" x14ac:dyDescent="0.25">
      <c r="A18" s="45" t="s">
        <v>67</v>
      </c>
      <c r="B18" s="87">
        <v>182332.59</v>
      </c>
      <c r="C18" s="155">
        <f>'POSEBNI DIO'!E24+'POSEBNI DIO'!E32+'POSEBNI DIO'!E45+'POSEBNI DIO'!E78+'POSEBNI DIO'!E87+'POSEBNI DIO'!E92+'POSEBNI DIO'!E113+'POSEBNI DIO'!E128+'POSEBNI DIO'!E246+'POSEBNI DIO'!E40</f>
        <v>464554.06</v>
      </c>
      <c r="D18" s="155">
        <v>0</v>
      </c>
      <c r="E18" s="155">
        <f>'POSEBNI DIO'!G24+'POSEBNI DIO'!G32+'POSEBNI DIO'!G40+'POSEBNI DIO'!G45+'POSEBNI DIO'!G78+'POSEBNI DIO'!G87+'POSEBNI DIO'!G92+'POSEBNI DIO'!G113+'POSEBNI DIO'!G128+'POSEBNI DIO'!G246</f>
        <v>221384.53</v>
      </c>
      <c r="F18" s="64">
        <f t="shared" si="1"/>
        <v>121.41797031457733</v>
      </c>
      <c r="G18" s="64">
        <f t="shared" ref="G18" si="2">(E18/C18)*100</f>
        <v>47.655278268367738</v>
      </c>
    </row>
    <row r="19" spans="1:7" s="40" customFormat="1" x14ac:dyDescent="0.25">
      <c r="A19" s="45" t="s">
        <v>68</v>
      </c>
      <c r="B19" s="73"/>
      <c r="C19" s="74"/>
      <c r="D19" s="74"/>
      <c r="E19" s="74"/>
      <c r="F19" s="96"/>
      <c r="G19" s="96"/>
    </row>
    <row r="20" spans="1:7" s="40" customFormat="1" ht="25.5" x14ac:dyDescent="0.25">
      <c r="A20" s="45" t="s">
        <v>69</v>
      </c>
      <c r="B20" s="73"/>
      <c r="C20" s="74"/>
      <c r="D20" s="74"/>
      <c r="E20" s="74"/>
      <c r="F20" s="152"/>
      <c r="G20" s="96"/>
    </row>
  </sheetData>
  <mergeCells count="4">
    <mergeCell ref="A7:G7"/>
    <mergeCell ref="A5:G5"/>
    <mergeCell ref="A3:G3"/>
    <mergeCell ref="A1:G1"/>
  </mergeCells>
  <pageMargins left="0.70866141732283472" right="0.70866141732283472" top="0.74803149606299213" bottom="0.74803149606299213" header="0.31496062992125984" footer="0.31496062992125984"/>
  <pageSetup paperSize="9" scale="56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4"/>
  <sheetViews>
    <sheetView zoomScale="80" zoomScaleNormal="80" workbookViewId="0">
      <selection activeCell="G11" sqref="G11"/>
    </sheetView>
  </sheetViews>
  <sheetFormatPr defaultRowHeight="15" x14ac:dyDescent="0.25"/>
  <cols>
    <col min="1" max="1" width="7.42578125" bestFit="1" customWidth="1"/>
    <col min="2" max="2" width="8.42578125" bestFit="1" customWidth="1"/>
    <col min="3" max="3" width="5.42578125" bestFit="1" customWidth="1"/>
    <col min="4" max="4" width="41" bestFit="1" customWidth="1"/>
    <col min="5" max="5" width="23.42578125" customWidth="1"/>
    <col min="6" max="6" width="25.28515625" customWidth="1"/>
    <col min="7" max="7" width="23.140625" customWidth="1"/>
    <col min="8" max="8" width="25.28515625" customWidth="1"/>
    <col min="9" max="9" width="21.5703125" customWidth="1"/>
    <col min="10" max="10" width="20.28515625" customWidth="1"/>
  </cols>
  <sheetData>
    <row r="1" spans="1:10" ht="42" customHeight="1" x14ac:dyDescent="0.25">
      <c r="A1" s="244" t="s">
        <v>271</v>
      </c>
      <c r="B1" s="244"/>
      <c r="C1" s="244"/>
      <c r="D1" s="244"/>
      <c r="E1" s="244"/>
      <c r="F1" s="244"/>
      <c r="G1" s="244"/>
      <c r="H1" s="244"/>
      <c r="I1" s="244"/>
      <c r="J1" s="244"/>
    </row>
    <row r="2" spans="1:10" ht="18" customHeight="1" x14ac:dyDescent="0.25">
      <c r="A2" s="129"/>
      <c r="B2" s="129"/>
      <c r="C2" s="129"/>
      <c r="D2" s="129"/>
      <c r="E2" s="129"/>
      <c r="F2" s="129"/>
      <c r="G2" s="129"/>
      <c r="H2" s="129"/>
      <c r="I2" s="129"/>
      <c r="J2" s="128"/>
    </row>
    <row r="3" spans="1:10" ht="15.75" customHeight="1" x14ac:dyDescent="0.25">
      <c r="A3" s="244" t="s">
        <v>25</v>
      </c>
      <c r="B3" s="244"/>
      <c r="C3" s="244"/>
      <c r="D3" s="244"/>
      <c r="E3" s="244"/>
      <c r="F3" s="244"/>
      <c r="G3" s="244"/>
      <c r="H3" s="244"/>
      <c r="I3" s="244"/>
      <c r="J3" s="244"/>
    </row>
    <row r="4" spans="1:10" ht="18" x14ac:dyDescent="0.25">
      <c r="A4" s="129"/>
      <c r="B4" s="129"/>
      <c r="C4" s="129"/>
      <c r="D4" s="129"/>
      <c r="E4" s="129"/>
      <c r="F4" s="129"/>
      <c r="G4" s="129"/>
      <c r="H4" s="130"/>
      <c r="I4" s="130"/>
      <c r="J4" s="128"/>
    </row>
    <row r="5" spans="1:10" ht="18" customHeight="1" x14ac:dyDescent="0.25">
      <c r="A5" s="244" t="s">
        <v>21</v>
      </c>
      <c r="B5" s="244"/>
      <c r="C5" s="244"/>
      <c r="D5" s="244"/>
      <c r="E5" s="244"/>
      <c r="F5" s="244"/>
      <c r="G5" s="244"/>
      <c r="H5" s="244"/>
      <c r="I5" s="244"/>
      <c r="J5" s="244"/>
    </row>
    <row r="6" spans="1:10" ht="18" x14ac:dyDescent="0.25">
      <c r="A6" s="3"/>
      <c r="B6" s="3"/>
      <c r="C6" s="3"/>
      <c r="D6" s="3"/>
      <c r="E6" s="22"/>
      <c r="F6" s="3"/>
      <c r="G6" s="3"/>
      <c r="H6" s="4"/>
      <c r="I6" s="4"/>
    </row>
    <row r="7" spans="1:10" ht="25.5" x14ac:dyDescent="0.25">
      <c r="A7" s="18" t="s">
        <v>8</v>
      </c>
      <c r="B7" s="17" t="s">
        <v>9</v>
      </c>
      <c r="C7" s="17" t="s">
        <v>10</v>
      </c>
      <c r="D7" s="17" t="s">
        <v>37</v>
      </c>
      <c r="E7" s="18" t="s">
        <v>242</v>
      </c>
      <c r="F7" s="18" t="s">
        <v>239</v>
      </c>
      <c r="G7" s="18" t="s">
        <v>240</v>
      </c>
      <c r="H7" s="18" t="s">
        <v>243</v>
      </c>
      <c r="I7" s="18" t="s">
        <v>163</v>
      </c>
      <c r="J7" s="18" t="s">
        <v>163</v>
      </c>
    </row>
    <row r="8" spans="1:10" ht="25.5" x14ac:dyDescent="0.25">
      <c r="A8" s="9">
        <v>8</v>
      </c>
      <c r="B8" s="9"/>
      <c r="C8" s="9"/>
      <c r="D8" s="9" t="s">
        <v>22</v>
      </c>
      <c r="E8" s="9"/>
      <c r="F8" s="7"/>
      <c r="G8" s="7"/>
      <c r="H8" s="7"/>
      <c r="I8" s="7"/>
      <c r="J8" s="7"/>
    </row>
    <row r="9" spans="1:10" s="41" customFormat="1" ht="25.5" x14ac:dyDescent="0.25">
      <c r="A9" s="14"/>
      <c r="B9" s="14">
        <v>81</v>
      </c>
      <c r="C9" s="14"/>
      <c r="D9" s="14" t="s">
        <v>60</v>
      </c>
      <c r="E9" s="14"/>
      <c r="F9" s="7"/>
      <c r="G9" s="7"/>
      <c r="H9" s="7"/>
      <c r="I9" s="7"/>
      <c r="J9" s="7"/>
    </row>
    <row r="10" spans="1:10" x14ac:dyDescent="0.25">
      <c r="A10" s="9"/>
      <c r="B10" s="9"/>
      <c r="C10" s="16" t="s">
        <v>45</v>
      </c>
      <c r="D10" s="16" t="s">
        <v>46</v>
      </c>
      <c r="E10" s="16"/>
      <c r="F10" s="7"/>
      <c r="G10" s="7"/>
      <c r="H10" s="7"/>
      <c r="I10" s="7"/>
      <c r="J10" s="7"/>
    </row>
    <row r="11" spans="1:10" x14ac:dyDescent="0.25">
      <c r="A11" s="9"/>
      <c r="B11" s="25" t="s">
        <v>34</v>
      </c>
      <c r="C11" s="16"/>
      <c r="D11" s="16"/>
      <c r="E11" s="16"/>
      <c r="F11" s="7"/>
      <c r="G11" s="7"/>
      <c r="H11" s="7"/>
      <c r="I11" s="7"/>
      <c r="J11" s="7"/>
    </row>
    <row r="12" spans="1:10" x14ac:dyDescent="0.25">
      <c r="A12" s="9"/>
      <c r="B12" s="14">
        <v>84</v>
      </c>
      <c r="C12" s="14"/>
      <c r="D12" s="14" t="s">
        <v>29</v>
      </c>
      <c r="E12" s="14"/>
      <c r="F12" s="7"/>
      <c r="G12" s="7"/>
      <c r="H12" s="7"/>
      <c r="I12" s="7"/>
      <c r="J12" s="7"/>
    </row>
    <row r="13" spans="1:10" ht="25.5" x14ac:dyDescent="0.25">
      <c r="A13" s="10"/>
      <c r="B13" s="10"/>
      <c r="C13" s="11" t="s">
        <v>58</v>
      </c>
      <c r="D13" s="15" t="s">
        <v>59</v>
      </c>
      <c r="E13" s="15"/>
      <c r="F13" s="7"/>
      <c r="G13" s="7"/>
      <c r="H13" s="7"/>
      <c r="I13" s="7"/>
      <c r="J13" s="7"/>
    </row>
    <row r="14" spans="1:10" ht="25.5" x14ac:dyDescent="0.25">
      <c r="A14" s="12">
        <v>5</v>
      </c>
      <c r="B14" s="13"/>
      <c r="C14" s="13"/>
      <c r="D14" s="23" t="s">
        <v>23</v>
      </c>
      <c r="E14" s="23"/>
      <c r="F14" s="7"/>
      <c r="G14" s="7"/>
      <c r="H14" s="7"/>
      <c r="I14" s="7"/>
      <c r="J14" s="7"/>
    </row>
    <row r="15" spans="1:10" ht="25.5" x14ac:dyDescent="0.25">
      <c r="A15" s="14"/>
      <c r="B15" s="14">
        <v>54</v>
      </c>
      <c r="C15" s="14"/>
      <c r="D15" s="24" t="s">
        <v>30</v>
      </c>
      <c r="E15" s="24"/>
      <c r="F15" s="7"/>
      <c r="G15" s="7"/>
      <c r="H15" s="7"/>
      <c r="I15" s="7"/>
      <c r="J15" s="8"/>
    </row>
    <row r="16" spans="1:10" x14ac:dyDescent="0.25">
      <c r="A16" s="10"/>
      <c r="B16" s="10"/>
      <c r="C16" s="11" t="s">
        <v>49</v>
      </c>
      <c r="D16" s="11" t="s">
        <v>12</v>
      </c>
      <c r="E16" s="11"/>
      <c r="F16" s="7"/>
      <c r="G16" s="7"/>
      <c r="H16" s="7"/>
      <c r="I16" s="7"/>
      <c r="J16" s="7"/>
    </row>
    <row r="17" spans="1:10" x14ac:dyDescent="0.25">
      <c r="A17" s="10"/>
      <c r="B17" s="10"/>
      <c r="C17" s="16" t="s">
        <v>45</v>
      </c>
      <c r="D17" s="16" t="s">
        <v>46</v>
      </c>
      <c r="E17" s="16"/>
      <c r="F17" s="7"/>
      <c r="G17" s="7"/>
      <c r="H17" s="7"/>
      <c r="I17" s="7"/>
      <c r="J17" s="7"/>
    </row>
    <row r="18" spans="1:10" x14ac:dyDescent="0.25">
      <c r="A18" s="14"/>
      <c r="B18" s="14"/>
      <c r="C18" s="11" t="s">
        <v>54</v>
      </c>
      <c r="D18" s="11" t="s">
        <v>55</v>
      </c>
      <c r="E18" s="11"/>
      <c r="F18" s="7"/>
      <c r="G18" s="7"/>
      <c r="H18" s="7"/>
      <c r="I18" s="7"/>
      <c r="J18" s="8"/>
    </row>
    <row r="19" spans="1:10" ht="25.5" x14ac:dyDescent="0.25">
      <c r="A19" s="10"/>
      <c r="B19" s="10"/>
      <c r="C19" s="11" t="s">
        <v>43</v>
      </c>
      <c r="D19" s="15" t="s">
        <v>44</v>
      </c>
      <c r="E19" s="15"/>
      <c r="F19" s="7"/>
      <c r="G19" s="7"/>
      <c r="H19" s="7"/>
      <c r="I19" s="7"/>
      <c r="J19" s="7"/>
    </row>
    <row r="20" spans="1:10" x14ac:dyDescent="0.25">
      <c r="A20" s="10"/>
      <c r="B20" s="25"/>
      <c r="C20" s="11" t="s">
        <v>52</v>
      </c>
      <c r="D20" s="11" t="s">
        <v>53</v>
      </c>
      <c r="E20" s="11"/>
      <c r="F20" s="7"/>
      <c r="G20" s="7"/>
      <c r="H20" s="7"/>
      <c r="I20" s="7"/>
      <c r="J20" s="7"/>
    </row>
    <row r="21" spans="1:10" x14ac:dyDescent="0.25">
      <c r="A21" s="10"/>
      <c r="B21" s="10"/>
      <c r="C21" s="11" t="s">
        <v>39</v>
      </c>
      <c r="D21" s="11" t="s">
        <v>40</v>
      </c>
      <c r="E21" s="11"/>
      <c r="F21" s="7"/>
      <c r="G21" s="7"/>
      <c r="H21" s="7"/>
      <c r="I21" s="7"/>
      <c r="J21" s="7"/>
    </row>
    <row r="22" spans="1:10" x14ac:dyDescent="0.25">
      <c r="A22" s="10"/>
      <c r="B22" s="25"/>
      <c r="C22" s="11" t="s">
        <v>41</v>
      </c>
      <c r="D22" s="11" t="s">
        <v>42</v>
      </c>
      <c r="E22" s="11"/>
      <c r="F22" s="7"/>
      <c r="G22" s="7"/>
      <c r="H22" s="7"/>
      <c r="I22" s="7"/>
      <c r="J22" s="7"/>
    </row>
    <row r="23" spans="1:10" s="40" customFormat="1" x14ac:dyDescent="0.25">
      <c r="A23" s="11"/>
      <c r="B23" s="16"/>
      <c r="C23" s="16" t="s">
        <v>47</v>
      </c>
      <c r="D23" s="16" t="s">
        <v>48</v>
      </c>
      <c r="E23" s="16"/>
      <c r="F23" s="39"/>
      <c r="G23" s="39"/>
      <c r="H23" s="39"/>
      <c r="I23" s="39"/>
      <c r="J23" s="39"/>
    </row>
    <row r="24" spans="1:10" x14ac:dyDescent="0.25">
      <c r="A24" s="14"/>
      <c r="B24" s="14"/>
      <c r="C24" s="11" t="s">
        <v>50</v>
      </c>
      <c r="D24" s="11" t="s">
        <v>51</v>
      </c>
      <c r="E24" s="11"/>
      <c r="F24" s="7"/>
      <c r="G24" s="7"/>
      <c r="H24" s="7"/>
      <c r="I24" s="7"/>
      <c r="J24" s="8"/>
    </row>
  </sheetData>
  <mergeCells count="3">
    <mergeCell ref="A5:J5"/>
    <mergeCell ref="A3:J3"/>
    <mergeCell ref="A1:J1"/>
  </mergeCells>
  <pageMargins left="0.70866141732283472" right="0.70866141732283472" top="0.74803149606299213" bottom="0.74803149606299213" header="0.31496062992125984" footer="0.31496062992125984"/>
  <pageSetup paperSize="9" scale="43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54"/>
  <sheetViews>
    <sheetView topLeftCell="A190" zoomScale="80" zoomScaleNormal="80" workbookViewId="0">
      <selection activeCell="G251" sqref="G251"/>
    </sheetView>
  </sheetViews>
  <sheetFormatPr defaultRowHeight="15" x14ac:dyDescent="0.25"/>
  <cols>
    <col min="1" max="1" width="7.42578125" bestFit="1" customWidth="1"/>
    <col min="2" max="2" width="8.42578125" bestFit="1" customWidth="1"/>
    <col min="3" max="3" width="7.42578125" customWidth="1"/>
    <col min="4" max="4" width="28.85546875" customWidth="1"/>
    <col min="5" max="5" width="23.7109375" customWidth="1"/>
    <col min="6" max="6" width="23" customWidth="1"/>
    <col min="7" max="7" width="23.42578125" customWidth="1"/>
    <col min="8" max="8" width="9.42578125" bestFit="1" customWidth="1"/>
  </cols>
  <sheetData>
    <row r="1" spans="1:10" ht="48.75" customHeight="1" x14ac:dyDescent="0.25">
      <c r="A1" s="244" t="s">
        <v>271</v>
      </c>
      <c r="B1" s="244"/>
      <c r="C1" s="244"/>
      <c r="D1" s="244"/>
      <c r="E1" s="244"/>
      <c r="F1" s="244"/>
      <c r="G1" s="244"/>
      <c r="H1" s="244"/>
      <c r="I1" s="134"/>
      <c r="J1" s="134"/>
    </row>
    <row r="2" spans="1:10" ht="18" x14ac:dyDescent="0.25">
      <c r="A2" s="126"/>
      <c r="B2" s="126"/>
      <c r="C2" s="126"/>
      <c r="D2" s="126"/>
      <c r="E2" s="126"/>
      <c r="F2" s="126"/>
      <c r="G2" s="127"/>
      <c r="H2" s="125"/>
    </row>
    <row r="3" spans="1:10" ht="18" customHeight="1" x14ac:dyDescent="0.25">
      <c r="A3" s="244" t="s">
        <v>24</v>
      </c>
      <c r="B3" s="244"/>
      <c r="C3" s="244"/>
      <c r="D3" s="244"/>
      <c r="E3" s="244"/>
      <c r="F3" s="244"/>
      <c r="G3" s="244"/>
      <c r="H3" s="244"/>
    </row>
    <row r="4" spans="1:10" ht="18" x14ac:dyDescent="0.25">
      <c r="A4" s="3"/>
      <c r="B4" s="3"/>
      <c r="C4" s="3"/>
      <c r="D4" s="267" t="s">
        <v>220</v>
      </c>
      <c r="E4" s="267"/>
      <c r="F4" s="267"/>
      <c r="G4" s="267"/>
    </row>
    <row r="5" spans="1:10" ht="25.5" x14ac:dyDescent="0.25">
      <c r="A5" s="268" t="s">
        <v>26</v>
      </c>
      <c r="B5" s="283"/>
      <c r="C5" s="284"/>
      <c r="D5" s="17" t="s">
        <v>27</v>
      </c>
      <c r="E5" s="18" t="s">
        <v>239</v>
      </c>
      <c r="F5" s="18" t="s">
        <v>240</v>
      </c>
      <c r="G5" s="18" t="s">
        <v>241</v>
      </c>
      <c r="H5" s="18" t="s">
        <v>139</v>
      </c>
    </row>
    <row r="6" spans="1:10" ht="29.25" customHeight="1" x14ac:dyDescent="0.25">
      <c r="A6" s="268">
        <v>1</v>
      </c>
      <c r="B6" s="269"/>
      <c r="C6" s="269"/>
      <c r="D6" s="270"/>
      <c r="E6" s="18">
        <v>2</v>
      </c>
      <c r="F6" s="18">
        <v>3</v>
      </c>
      <c r="G6" s="18">
        <v>4</v>
      </c>
      <c r="H6" s="18" t="s">
        <v>278</v>
      </c>
    </row>
    <row r="7" spans="1:10" ht="25.5" x14ac:dyDescent="0.25">
      <c r="A7" s="274" t="s">
        <v>82</v>
      </c>
      <c r="B7" s="275"/>
      <c r="C7" s="276"/>
      <c r="D7" s="78" t="s">
        <v>83</v>
      </c>
      <c r="E7" s="86">
        <f>E8+E18+E24+E32+E40+E45+E78+E87+E92+E113+E128</f>
        <v>349634.88</v>
      </c>
      <c r="F7" s="86">
        <f>F8+F18+F24+F32+F40+F45+F78+F87+F92+F113+F128</f>
        <v>0</v>
      </c>
      <c r="G7" s="86">
        <f>G8+G18+G24+G32+G40+G45+G78+G87+G92+G113+G128</f>
        <v>155837.90000000002</v>
      </c>
      <c r="H7" s="86">
        <f>G7/E7*100</f>
        <v>44.571611390717088</v>
      </c>
    </row>
    <row r="8" spans="1:10" ht="25.5" x14ac:dyDescent="0.25">
      <c r="A8" s="277" t="s">
        <v>84</v>
      </c>
      <c r="B8" s="278"/>
      <c r="C8" s="279"/>
      <c r="D8" s="79" t="s">
        <v>85</v>
      </c>
      <c r="E8" s="81">
        <f>E9+E13</f>
        <v>100</v>
      </c>
      <c r="F8" s="81">
        <f>F9+F13</f>
        <v>0</v>
      </c>
      <c r="G8" s="81">
        <f>G9+G13</f>
        <v>100</v>
      </c>
      <c r="H8" s="81">
        <f t="shared" ref="H8:H78" si="0">G8/E8*100</f>
        <v>100</v>
      </c>
    </row>
    <row r="9" spans="1:10" s="40" customFormat="1" x14ac:dyDescent="0.25">
      <c r="A9" s="264" t="s">
        <v>142</v>
      </c>
      <c r="B9" s="265"/>
      <c r="C9" s="266"/>
      <c r="D9" s="84" t="s">
        <v>12</v>
      </c>
      <c r="E9" s="85">
        <f>E10</f>
        <v>100</v>
      </c>
      <c r="F9" s="85">
        <f t="shared" ref="F9:G10" si="1">F10</f>
        <v>0</v>
      </c>
      <c r="G9" s="85">
        <f t="shared" si="1"/>
        <v>100</v>
      </c>
      <c r="H9" s="85">
        <f t="shared" si="0"/>
        <v>100</v>
      </c>
    </row>
    <row r="10" spans="1:10" x14ac:dyDescent="0.25">
      <c r="A10" s="141">
        <v>3</v>
      </c>
      <c r="B10" s="140"/>
      <c r="C10" s="142"/>
      <c r="D10" s="26" t="s">
        <v>15</v>
      </c>
      <c r="E10" s="64">
        <f>E11</f>
        <v>100</v>
      </c>
      <c r="F10" s="64">
        <f t="shared" si="1"/>
        <v>0</v>
      </c>
      <c r="G10" s="64">
        <f t="shared" si="1"/>
        <v>100</v>
      </c>
      <c r="H10" s="64">
        <f t="shared" si="0"/>
        <v>100</v>
      </c>
    </row>
    <row r="11" spans="1:10" x14ac:dyDescent="0.25">
      <c r="A11" s="138"/>
      <c r="B11" s="140">
        <v>32</v>
      </c>
      <c r="C11" s="139"/>
      <c r="D11" s="26" t="s">
        <v>28</v>
      </c>
      <c r="E11" s="64">
        <v>100</v>
      </c>
      <c r="F11" s="64">
        <v>0</v>
      </c>
      <c r="G11" s="64">
        <v>100</v>
      </c>
      <c r="H11" s="64">
        <f t="shared" si="0"/>
        <v>100</v>
      </c>
    </row>
    <row r="12" spans="1:10" s="131" customFormat="1" ht="25.5" x14ac:dyDescent="0.25">
      <c r="A12" s="122"/>
      <c r="B12" s="122"/>
      <c r="C12" s="123">
        <v>3291</v>
      </c>
      <c r="D12" s="135" t="s">
        <v>166</v>
      </c>
      <c r="E12" s="64">
        <v>0</v>
      </c>
      <c r="F12" s="64">
        <v>0</v>
      </c>
      <c r="G12" s="64">
        <v>100</v>
      </c>
      <c r="H12" s="64" t="e">
        <f t="shared" si="0"/>
        <v>#DIV/0!</v>
      </c>
    </row>
    <row r="13" spans="1:10" x14ac:dyDescent="0.25">
      <c r="A13" s="271" t="s">
        <v>135</v>
      </c>
      <c r="B13" s="272"/>
      <c r="C13" s="273"/>
      <c r="D13" s="109" t="s">
        <v>136</v>
      </c>
      <c r="E13" s="82">
        <v>0</v>
      </c>
      <c r="F13" s="82">
        <f>F14</f>
        <v>0</v>
      </c>
      <c r="G13" s="82">
        <f>G14</f>
        <v>0</v>
      </c>
      <c r="H13" s="82" t="e">
        <f t="shared" si="0"/>
        <v>#DIV/0!</v>
      </c>
    </row>
    <row r="14" spans="1:10" x14ac:dyDescent="0.25">
      <c r="A14" s="141">
        <v>3</v>
      </c>
      <c r="B14" s="114"/>
      <c r="C14" s="115"/>
      <c r="D14" s="112"/>
      <c r="E14" s="64">
        <v>0</v>
      </c>
      <c r="F14" s="64">
        <v>0</v>
      </c>
      <c r="G14" s="64">
        <f>G15</f>
        <v>0</v>
      </c>
      <c r="H14" s="64" t="e">
        <f t="shared" si="0"/>
        <v>#DIV/0!</v>
      </c>
    </row>
    <row r="15" spans="1:10" x14ac:dyDescent="0.25">
      <c r="A15" s="113"/>
      <c r="B15" s="114">
        <v>32</v>
      </c>
      <c r="C15" s="115"/>
      <c r="D15" s="112" t="s">
        <v>28</v>
      </c>
      <c r="E15" s="64">
        <v>0</v>
      </c>
      <c r="F15" s="64">
        <v>0</v>
      </c>
      <c r="G15" s="64">
        <v>0</v>
      </c>
      <c r="H15" s="64" t="e">
        <f t="shared" si="0"/>
        <v>#DIV/0!</v>
      </c>
    </row>
    <row r="16" spans="1:10" x14ac:dyDescent="0.25">
      <c r="A16" s="113"/>
      <c r="B16" s="114"/>
      <c r="C16" s="115">
        <v>3211</v>
      </c>
      <c r="D16" s="112" t="s">
        <v>145</v>
      </c>
      <c r="E16" s="64">
        <v>0</v>
      </c>
      <c r="F16" s="64">
        <v>0</v>
      </c>
      <c r="G16" s="64">
        <v>0</v>
      </c>
      <c r="H16" s="64" t="e">
        <f t="shared" si="0"/>
        <v>#DIV/0!</v>
      </c>
    </row>
    <row r="17" spans="1:8" ht="25.5" x14ac:dyDescent="0.25">
      <c r="A17" s="113"/>
      <c r="B17" s="114"/>
      <c r="C17" s="115">
        <v>3221</v>
      </c>
      <c r="D17" s="112" t="s">
        <v>146</v>
      </c>
      <c r="E17" s="64">
        <v>0</v>
      </c>
      <c r="F17" s="64">
        <v>0</v>
      </c>
      <c r="G17" s="64">
        <v>0</v>
      </c>
      <c r="H17" s="64" t="e">
        <f t="shared" si="0"/>
        <v>#DIV/0!</v>
      </c>
    </row>
    <row r="18" spans="1:8" x14ac:dyDescent="0.25">
      <c r="A18" s="277" t="s">
        <v>87</v>
      </c>
      <c r="B18" s="278"/>
      <c r="C18" s="279"/>
      <c r="D18" s="79" t="s">
        <v>88</v>
      </c>
      <c r="E18" s="81">
        <f>E19</f>
        <v>729.99</v>
      </c>
      <c r="F18" s="81">
        <f>F19</f>
        <v>0</v>
      </c>
      <c r="G18" s="81">
        <f t="shared" ref="G18" si="2">G19</f>
        <v>398.17999999999995</v>
      </c>
      <c r="H18" s="81">
        <f t="shared" si="0"/>
        <v>54.545952684283336</v>
      </c>
    </row>
    <row r="19" spans="1:8" s="40" customFormat="1" x14ac:dyDescent="0.25">
      <c r="A19" s="264" t="s">
        <v>86</v>
      </c>
      <c r="B19" s="265"/>
      <c r="C19" s="266"/>
      <c r="D19" s="84" t="s">
        <v>12</v>
      </c>
      <c r="E19" s="85">
        <f t="shared" ref="E19:E20" si="3">E20</f>
        <v>729.99</v>
      </c>
      <c r="F19" s="85">
        <f>F20</f>
        <v>0</v>
      </c>
      <c r="G19" s="85">
        <f t="shared" ref="G19:G20" si="4">G20</f>
        <v>398.17999999999995</v>
      </c>
      <c r="H19" s="85">
        <f t="shared" si="0"/>
        <v>54.545952684283336</v>
      </c>
    </row>
    <row r="20" spans="1:8" x14ac:dyDescent="0.25">
      <c r="A20" s="58">
        <v>3</v>
      </c>
      <c r="B20" s="59"/>
      <c r="C20" s="60"/>
      <c r="D20" s="57" t="s">
        <v>15</v>
      </c>
      <c r="E20" s="64">
        <f t="shared" si="3"/>
        <v>729.99</v>
      </c>
      <c r="F20" s="64">
        <v>0</v>
      </c>
      <c r="G20" s="64">
        <f t="shared" si="4"/>
        <v>398.17999999999995</v>
      </c>
      <c r="H20" s="64">
        <f t="shared" si="0"/>
        <v>54.545952684283336</v>
      </c>
    </row>
    <row r="21" spans="1:8" x14ac:dyDescent="0.25">
      <c r="A21" s="58"/>
      <c r="B21" s="59">
        <v>31</v>
      </c>
      <c r="C21" s="60"/>
      <c r="D21" s="57" t="s">
        <v>16</v>
      </c>
      <c r="E21" s="64">
        <v>729.99</v>
      </c>
      <c r="F21" s="64">
        <v>0</v>
      </c>
      <c r="G21" s="64">
        <f>G22+G23</f>
        <v>398.17999999999995</v>
      </c>
      <c r="H21" s="64">
        <f t="shared" si="0"/>
        <v>54.545952684283336</v>
      </c>
    </row>
    <row r="22" spans="1:8" s="131" customFormat="1" x14ac:dyDescent="0.25">
      <c r="A22" s="121"/>
      <c r="B22" s="122"/>
      <c r="C22" s="123">
        <v>3111</v>
      </c>
      <c r="D22" s="135" t="s">
        <v>154</v>
      </c>
      <c r="E22" s="64"/>
      <c r="F22" s="64"/>
      <c r="G22" s="64">
        <v>341.78</v>
      </c>
      <c r="H22" s="64" t="e">
        <f t="shared" si="0"/>
        <v>#DIV/0!</v>
      </c>
    </row>
    <row r="23" spans="1:8" s="131" customFormat="1" ht="25.5" x14ac:dyDescent="0.25">
      <c r="A23" s="121"/>
      <c r="B23" s="122"/>
      <c r="C23" s="123">
        <v>3132</v>
      </c>
      <c r="D23" s="135" t="s">
        <v>156</v>
      </c>
      <c r="E23" s="64"/>
      <c r="F23" s="64"/>
      <c r="G23" s="64">
        <v>56.4</v>
      </c>
      <c r="H23" s="64" t="e">
        <f t="shared" si="0"/>
        <v>#DIV/0!</v>
      </c>
    </row>
    <row r="24" spans="1:8" ht="25.5" x14ac:dyDescent="0.25">
      <c r="A24" s="277" t="s">
        <v>89</v>
      </c>
      <c r="B24" s="278"/>
      <c r="C24" s="279"/>
      <c r="D24" s="79" t="s">
        <v>90</v>
      </c>
      <c r="E24" s="81">
        <f>E25</f>
        <v>18644.64</v>
      </c>
      <c r="F24" s="81">
        <f>F25</f>
        <v>0</v>
      </c>
      <c r="G24" s="81">
        <f t="shared" ref="G24" si="5">G25</f>
        <v>9099.4</v>
      </c>
      <c r="H24" s="81">
        <f t="shared" si="0"/>
        <v>48.804374876640146</v>
      </c>
    </row>
    <row r="25" spans="1:8" s="40" customFormat="1" ht="15" customHeight="1" x14ac:dyDescent="0.25">
      <c r="A25" s="264" t="s">
        <v>86</v>
      </c>
      <c r="B25" s="265"/>
      <c r="C25" s="266"/>
      <c r="D25" s="84" t="s">
        <v>12</v>
      </c>
      <c r="E25" s="85">
        <f t="shared" ref="E25" si="6">E26</f>
        <v>18644.64</v>
      </c>
      <c r="F25" s="85">
        <f>F26</f>
        <v>0</v>
      </c>
      <c r="G25" s="85">
        <f>G26</f>
        <v>9099.4</v>
      </c>
      <c r="H25" s="85">
        <f t="shared" si="0"/>
        <v>48.804374876640146</v>
      </c>
    </row>
    <row r="26" spans="1:8" ht="15" customHeight="1" x14ac:dyDescent="0.25">
      <c r="A26" s="141">
        <v>3</v>
      </c>
      <c r="B26" s="140"/>
      <c r="C26" s="142"/>
      <c r="D26" s="57" t="s">
        <v>15</v>
      </c>
      <c r="E26" s="64">
        <f>E27+E29</f>
        <v>18644.64</v>
      </c>
      <c r="F26" s="64">
        <v>0</v>
      </c>
      <c r="G26" s="64">
        <f>G27+G29</f>
        <v>9099.4</v>
      </c>
      <c r="H26" s="64">
        <f t="shared" si="0"/>
        <v>48.804374876640146</v>
      </c>
    </row>
    <row r="27" spans="1:8" x14ac:dyDescent="0.25">
      <c r="A27" s="141"/>
      <c r="B27" s="140">
        <v>31</v>
      </c>
      <c r="C27" s="142"/>
      <c r="D27" s="57" t="s">
        <v>16</v>
      </c>
      <c r="E27" s="64">
        <v>7998.24</v>
      </c>
      <c r="F27" s="64"/>
      <c r="G27" s="64">
        <f>G28</f>
        <v>4812.3999999999996</v>
      </c>
      <c r="H27" s="64">
        <f t="shared" si="0"/>
        <v>60.168237012142669</v>
      </c>
    </row>
    <row r="28" spans="1:8" s="131" customFormat="1" x14ac:dyDescent="0.25">
      <c r="A28" s="141"/>
      <c r="B28" s="140"/>
      <c r="C28" s="142">
        <v>3121</v>
      </c>
      <c r="D28" s="135" t="s">
        <v>155</v>
      </c>
      <c r="E28" s="64"/>
      <c r="F28" s="64"/>
      <c r="G28" s="64">
        <v>4812.3999999999996</v>
      </c>
      <c r="H28" s="64" t="e">
        <f t="shared" si="0"/>
        <v>#DIV/0!</v>
      </c>
    </row>
    <row r="29" spans="1:8" x14ac:dyDescent="0.25">
      <c r="A29" s="141"/>
      <c r="B29" s="140">
        <v>32</v>
      </c>
      <c r="C29" s="142"/>
      <c r="D29" s="112" t="s">
        <v>28</v>
      </c>
      <c r="E29" s="64">
        <v>10646.4</v>
      </c>
      <c r="F29" s="64"/>
      <c r="G29" s="64">
        <f>G30+G31</f>
        <v>4287</v>
      </c>
      <c r="H29" s="64">
        <f t="shared" si="0"/>
        <v>40.267132551848512</v>
      </c>
    </row>
    <row r="30" spans="1:8" s="131" customFormat="1" x14ac:dyDescent="0.25">
      <c r="A30" s="141"/>
      <c r="B30" s="140"/>
      <c r="C30" s="142">
        <v>3211</v>
      </c>
      <c r="D30" s="135" t="s">
        <v>145</v>
      </c>
      <c r="E30" s="64"/>
      <c r="F30" s="64"/>
      <c r="G30" s="64">
        <v>30</v>
      </c>
      <c r="H30" s="64" t="e">
        <f t="shared" si="0"/>
        <v>#DIV/0!</v>
      </c>
    </row>
    <row r="31" spans="1:8" s="131" customFormat="1" ht="25.5" x14ac:dyDescent="0.25">
      <c r="A31" s="141"/>
      <c r="B31" s="140"/>
      <c r="C31" s="142">
        <v>3212</v>
      </c>
      <c r="D31" s="135" t="s">
        <v>167</v>
      </c>
      <c r="E31" s="64"/>
      <c r="F31" s="64"/>
      <c r="G31" s="64">
        <v>4257</v>
      </c>
      <c r="H31" s="64" t="e">
        <f t="shared" si="0"/>
        <v>#DIV/0!</v>
      </c>
    </row>
    <row r="32" spans="1:8" ht="30" customHeight="1" x14ac:dyDescent="0.25">
      <c r="A32" s="277" t="s">
        <v>91</v>
      </c>
      <c r="B32" s="278"/>
      <c r="C32" s="279"/>
      <c r="D32" s="79" t="s">
        <v>92</v>
      </c>
      <c r="E32" s="81">
        <f>E34+E37</f>
        <v>85000</v>
      </c>
      <c r="F32" s="81">
        <f>F34+F37</f>
        <v>0</v>
      </c>
      <c r="G32" s="81">
        <f>G34+G37</f>
        <v>277.36</v>
      </c>
      <c r="H32" s="81">
        <f t="shared" si="0"/>
        <v>0.32630588235294117</v>
      </c>
    </row>
    <row r="33" spans="1:8" s="40" customFormat="1" x14ac:dyDescent="0.25">
      <c r="A33" s="264" t="s">
        <v>93</v>
      </c>
      <c r="B33" s="265"/>
      <c r="C33" s="266"/>
      <c r="D33" s="84" t="s">
        <v>94</v>
      </c>
      <c r="E33" s="85">
        <f t="shared" ref="E33" si="7">E34</f>
        <v>50000</v>
      </c>
      <c r="F33" s="85">
        <f>F34</f>
        <v>0</v>
      </c>
      <c r="G33" s="85">
        <f t="shared" ref="G33" si="8">G34</f>
        <v>211.15</v>
      </c>
      <c r="H33" s="85">
        <f t="shared" si="0"/>
        <v>0.42230000000000001</v>
      </c>
    </row>
    <row r="34" spans="1:8" x14ac:dyDescent="0.25">
      <c r="A34" s="141">
        <v>3</v>
      </c>
      <c r="B34" s="140"/>
      <c r="C34" s="142"/>
      <c r="D34" s="57" t="s">
        <v>15</v>
      </c>
      <c r="E34" s="64">
        <f t="shared" ref="E34" si="9">E35</f>
        <v>50000</v>
      </c>
      <c r="F34" s="64">
        <f>F35</f>
        <v>0</v>
      </c>
      <c r="G34" s="64">
        <f t="shared" ref="G34" si="10">G35</f>
        <v>211.15</v>
      </c>
      <c r="H34" s="64">
        <f t="shared" si="0"/>
        <v>0.42230000000000001</v>
      </c>
    </row>
    <row r="35" spans="1:8" ht="38.25" x14ac:dyDescent="0.25">
      <c r="A35" s="141"/>
      <c r="B35" s="140">
        <v>37</v>
      </c>
      <c r="C35" s="142"/>
      <c r="D35" s="57" t="s">
        <v>95</v>
      </c>
      <c r="E35" s="64">
        <v>50000</v>
      </c>
      <c r="F35" s="64"/>
      <c r="G35" s="64">
        <f>G36</f>
        <v>211.15</v>
      </c>
      <c r="H35" s="64">
        <f t="shared" si="0"/>
        <v>0.42230000000000001</v>
      </c>
    </row>
    <row r="36" spans="1:8" x14ac:dyDescent="0.25">
      <c r="A36" s="141"/>
      <c r="B36" s="140"/>
      <c r="C36" s="142">
        <v>3722</v>
      </c>
      <c r="D36" s="112" t="s">
        <v>143</v>
      </c>
      <c r="E36" s="64"/>
      <c r="F36" s="64"/>
      <c r="G36" s="64">
        <v>211.15</v>
      </c>
      <c r="H36" s="64" t="e">
        <f t="shared" si="0"/>
        <v>#DIV/0!</v>
      </c>
    </row>
    <row r="37" spans="1:8" ht="25.5" x14ac:dyDescent="0.25">
      <c r="A37" s="141">
        <v>4</v>
      </c>
      <c r="B37" s="140"/>
      <c r="C37" s="142"/>
      <c r="D37" s="57" t="s">
        <v>17</v>
      </c>
      <c r="E37" s="64">
        <f t="shared" ref="E37" si="11">E38</f>
        <v>35000</v>
      </c>
      <c r="F37" s="64">
        <f>F38</f>
        <v>0</v>
      </c>
      <c r="G37" s="64">
        <f>G38</f>
        <v>66.209999999999994</v>
      </c>
      <c r="H37" s="64">
        <f t="shared" si="0"/>
        <v>0.18917142857142857</v>
      </c>
    </row>
    <row r="38" spans="1:8" ht="25.5" x14ac:dyDescent="0.25">
      <c r="A38" s="141"/>
      <c r="B38" s="140">
        <v>42</v>
      </c>
      <c r="C38" s="142"/>
      <c r="D38" s="57" t="s">
        <v>36</v>
      </c>
      <c r="E38" s="64">
        <v>35000</v>
      </c>
      <c r="F38" s="64"/>
      <c r="G38" s="64">
        <f>G39</f>
        <v>66.209999999999994</v>
      </c>
      <c r="H38" s="64">
        <f t="shared" si="0"/>
        <v>0.18917142857142857</v>
      </c>
    </row>
    <row r="39" spans="1:8" x14ac:dyDescent="0.25">
      <c r="A39" s="141"/>
      <c r="B39" s="140"/>
      <c r="C39" s="142">
        <v>4241</v>
      </c>
      <c r="D39" s="112" t="s">
        <v>144</v>
      </c>
      <c r="E39" s="64"/>
      <c r="F39" s="64"/>
      <c r="G39" s="64">
        <v>66.209999999999994</v>
      </c>
      <c r="H39" s="64" t="e">
        <f t="shared" si="0"/>
        <v>#DIV/0!</v>
      </c>
    </row>
    <row r="40" spans="1:8" s="131" customFormat="1" x14ac:dyDescent="0.25">
      <c r="A40" s="280" t="s">
        <v>260</v>
      </c>
      <c r="B40" s="281"/>
      <c r="C40" s="282"/>
      <c r="D40" s="203" t="s">
        <v>261</v>
      </c>
      <c r="E40" s="204">
        <f>E41</f>
        <v>1328</v>
      </c>
      <c r="F40" s="204">
        <f t="shared" ref="F40:G41" si="12">F41</f>
        <v>0</v>
      </c>
      <c r="G40" s="204">
        <f t="shared" si="12"/>
        <v>573.55999999999995</v>
      </c>
      <c r="H40" s="204">
        <f t="shared" si="0"/>
        <v>43.189759036144579</v>
      </c>
    </row>
    <row r="41" spans="1:8" s="131" customFormat="1" x14ac:dyDescent="0.25">
      <c r="A41" s="264" t="s">
        <v>140</v>
      </c>
      <c r="B41" s="265"/>
      <c r="C41" s="266"/>
      <c r="D41" s="200" t="s">
        <v>94</v>
      </c>
      <c r="E41" s="209">
        <f>E42</f>
        <v>1328</v>
      </c>
      <c r="F41" s="209">
        <f t="shared" si="12"/>
        <v>0</v>
      </c>
      <c r="G41" s="209">
        <f t="shared" si="12"/>
        <v>573.55999999999995</v>
      </c>
      <c r="H41" s="209">
        <f t="shared" si="0"/>
        <v>43.189759036144579</v>
      </c>
    </row>
    <row r="42" spans="1:8" s="131" customFormat="1" x14ac:dyDescent="0.25">
      <c r="A42" s="205">
        <v>3</v>
      </c>
      <c r="B42" s="206"/>
      <c r="C42" s="207"/>
      <c r="D42" s="63" t="s">
        <v>15</v>
      </c>
      <c r="E42" s="208">
        <f>E43</f>
        <v>1328</v>
      </c>
      <c r="F42" s="208">
        <f t="shared" ref="F42:G42" si="13">F43</f>
        <v>0</v>
      </c>
      <c r="G42" s="208">
        <f t="shared" si="13"/>
        <v>573.55999999999995</v>
      </c>
      <c r="H42" s="208">
        <f t="shared" si="0"/>
        <v>43.189759036144579</v>
      </c>
    </row>
    <row r="43" spans="1:8" s="131" customFormat="1" x14ac:dyDescent="0.25">
      <c r="A43" s="141"/>
      <c r="B43" s="140">
        <v>32</v>
      </c>
      <c r="C43" s="142"/>
      <c r="D43" s="135" t="s">
        <v>28</v>
      </c>
      <c r="E43" s="64">
        <v>1328</v>
      </c>
      <c r="F43" s="64">
        <f t="shared" ref="F43:G43" si="14">F44</f>
        <v>0</v>
      </c>
      <c r="G43" s="64">
        <f t="shared" si="14"/>
        <v>573.55999999999995</v>
      </c>
      <c r="H43" s="208">
        <f t="shared" si="0"/>
        <v>43.189759036144579</v>
      </c>
    </row>
    <row r="44" spans="1:8" s="131" customFormat="1" ht="25.5" x14ac:dyDescent="0.25">
      <c r="A44" s="141"/>
      <c r="B44" s="140"/>
      <c r="C44" s="142">
        <v>3221</v>
      </c>
      <c r="D44" s="135" t="s">
        <v>146</v>
      </c>
      <c r="E44" s="64"/>
      <c r="F44" s="64"/>
      <c r="G44" s="64">
        <v>573.55999999999995</v>
      </c>
      <c r="H44" s="208" t="e">
        <f t="shared" si="0"/>
        <v>#DIV/0!</v>
      </c>
    </row>
    <row r="45" spans="1:8" ht="30" customHeight="1" x14ac:dyDescent="0.25">
      <c r="A45" s="277" t="s">
        <v>96</v>
      </c>
      <c r="B45" s="278"/>
      <c r="C45" s="279"/>
      <c r="D45" s="79" t="s">
        <v>97</v>
      </c>
      <c r="E45" s="81">
        <f>E46+E60+E71+E57+E74</f>
        <v>38639.74</v>
      </c>
      <c r="F45" s="81">
        <f t="shared" ref="F45:G45" si="15">F46+F60+F71+F57+F74</f>
        <v>0</v>
      </c>
      <c r="G45" s="81">
        <f t="shared" si="15"/>
        <v>33476.76</v>
      </c>
      <c r="H45" s="81">
        <f t="shared" si="0"/>
        <v>86.63816060874116</v>
      </c>
    </row>
    <row r="46" spans="1:8" s="40" customFormat="1" ht="15" customHeight="1" x14ac:dyDescent="0.25">
      <c r="A46" s="264" t="s">
        <v>93</v>
      </c>
      <c r="B46" s="265"/>
      <c r="C46" s="266"/>
      <c r="D46" s="84" t="s">
        <v>94</v>
      </c>
      <c r="E46" s="85">
        <f>E47+E53</f>
        <v>5100.6099999999997</v>
      </c>
      <c r="F46" s="85">
        <f t="shared" ref="F46:G46" si="16">F47+F53</f>
        <v>0</v>
      </c>
      <c r="G46" s="85">
        <f t="shared" si="16"/>
        <v>5021.5</v>
      </c>
      <c r="H46" s="85">
        <f t="shared" si="0"/>
        <v>98.44900904009522</v>
      </c>
    </row>
    <row r="47" spans="1:8" x14ac:dyDescent="0.25">
      <c r="A47" s="143">
        <v>3</v>
      </c>
      <c r="B47" s="144"/>
      <c r="C47" s="145"/>
      <c r="D47" s="26" t="s">
        <v>15</v>
      </c>
      <c r="E47" s="64">
        <f>E48+E49</f>
        <v>3336.24</v>
      </c>
      <c r="F47" s="64">
        <f>F48+F49</f>
        <v>0</v>
      </c>
      <c r="G47" s="64">
        <f>G48+G49</f>
        <v>3257.13</v>
      </c>
      <c r="H47" s="64">
        <f t="shared" si="0"/>
        <v>97.628767714552922</v>
      </c>
    </row>
    <row r="48" spans="1:8" x14ac:dyDescent="0.25">
      <c r="A48" s="141"/>
      <c r="B48" s="140">
        <v>31</v>
      </c>
      <c r="C48" s="142"/>
      <c r="D48" s="57" t="s">
        <v>16</v>
      </c>
      <c r="E48" s="64">
        <v>0</v>
      </c>
      <c r="F48" s="64">
        <v>0</v>
      </c>
      <c r="G48" s="64">
        <v>0</v>
      </c>
      <c r="H48" s="64" t="e">
        <f t="shared" si="0"/>
        <v>#DIV/0!</v>
      </c>
    </row>
    <row r="49" spans="1:8" x14ac:dyDescent="0.25">
      <c r="A49" s="141"/>
      <c r="B49" s="140">
        <v>32</v>
      </c>
      <c r="C49" s="142"/>
      <c r="D49" s="57" t="s">
        <v>28</v>
      </c>
      <c r="E49" s="64">
        <v>3336.24</v>
      </c>
      <c r="F49" s="64"/>
      <c r="G49" s="64">
        <f>SUM(G50:G52)</f>
        <v>3257.13</v>
      </c>
      <c r="H49" s="64">
        <f t="shared" si="0"/>
        <v>97.628767714552922</v>
      </c>
    </row>
    <row r="50" spans="1:8" s="131" customFormat="1" x14ac:dyDescent="0.25">
      <c r="A50" s="141"/>
      <c r="B50" s="140"/>
      <c r="C50" s="142">
        <v>3211</v>
      </c>
      <c r="D50" s="135" t="s">
        <v>145</v>
      </c>
      <c r="E50" s="64">
        <v>0</v>
      </c>
      <c r="F50" s="64"/>
      <c r="G50" s="64">
        <v>113.14</v>
      </c>
      <c r="H50" s="64" t="e">
        <f t="shared" si="0"/>
        <v>#DIV/0!</v>
      </c>
    </row>
    <row r="51" spans="1:8" s="131" customFormat="1" ht="25.5" x14ac:dyDescent="0.25">
      <c r="A51" s="141"/>
      <c r="B51" s="140"/>
      <c r="C51" s="142">
        <v>3221</v>
      </c>
      <c r="D51" s="135" t="s">
        <v>146</v>
      </c>
      <c r="E51" s="64">
        <v>0</v>
      </c>
      <c r="F51" s="64"/>
      <c r="G51" s="64">
        <v>29.64</v>
      </c>
      <c r="H51" s="64" t="e">
        <f t="shared" si="0"/>
        <v>#DIV/0!</v>
      </c>
    </row>
    <row r="52" spans="1:8" s="131" customFormat="1" x14ac:dyDescent="0.25">
      <c r="A52" s="141"/>
      <c r="B52" s="140"/>
      <c r="C52" s="142">
        <v>3237</v>
      </c>
      <c r="D52" s="135" t="s">
        <v>160</v>
      </c>
      <c r="E52" s="64">
        <v>0</v>
      </c>
      <c r="F52" s="64"/>
      <c r="G52" s="64">
        <v>3114.35</v>
      </c>
      <c r="H52" s="64" t="e">
        <f t="shared" si="0"/>
        <v>#DIV/0!</v>
      </c>
    </row>
    <row r="53" spans="1:8" ht="25.5" x14ac:dyDescent="0.25">
      <c r="A53" s="141">
        <v>4</v>
      </c>
      <c r="B53" s="140"/>
      <c r="C53" s="142"/>
      <c r="D53" s="57" t="s">
        <v>17</v>
      </c>
      <c r="E53" s="64">
        <f>E54</f>
        <v>1764.37</v>
      </c>
      <c r="F53" s="64">
        <f t="shared" ref="F53:G53" si="17">F54</f>
        <v>0</v>
      </c>
      <c r="G53" s="64">
        <f t="shared" si="17"/>
        <v>1764.37</v>
      </c>
      <c r="H53" s="64">
        <f t="shared" si="0"/>
        <v>100</v>
      </c>
    </row>
    <row r="54" spans="1:8" ht="25.5" x14ac:dyDescent="0.25">
      <c r="A54" s="141"/>
      <c r="B54" s="140">
        <v>42</v>
      </c>
      <c r="C54" s="142"/>
      <c r="D54" s="57" t="s">
        <v>36</v>
      </c>
      <c r="E54" s="64">
        <v>1764.37</v>
      </c>
      <c r="F54" s="64"/>
      <c r="G54" s="64">
        <f>SUM(G55:G56)</f>
        <v>1764.37</v>
      </c>
      <c r="H54" s="64">
        <f t="shared" si="0"/>
        <v>100</v>
      </c>
    </row>
    <row r="55" spans="1:8" x14ac:dyDescent="0.25">
      <c r="A55" s="141"/>
      <c r="B55" s="140"/>
      <c r="C55" s="142">
        <v>4221</v>
      </c>
      <c r="D55" s="112" t="s">
        <v>149</v>
      </c>
      <c r="E55" s="64"/>
      <c r="F55" s="64"/>
      <c r="G55" s="64">
        <v>630</v>
      </c>
      <c r="H55" s="64" t="e">
        <f t="shared" si="0"/>
        <v>#DIV/0!</v>
      </c>
    </row>
    <row r="56" spans="1:8" ht="25.5" x14ac:dyDescent="0.25">
      <c r="A56" s="141"/>
      <c r="B56" s="140"/>
      <c r="C56" s="142">
        <v>4227</v>
      </c>
      <c r="D56" s="112" t="s">
        <v>150</v>
      </c>
      <c r="E56" s="64"/>
      <c r="F56" s="64"/>
      <c r="G56" s="64">
        <v>1134.3699999999999</v>
      </c>
      <c r="H56" s="64" t="e">
        <f t="shared" si="0"/>
        <v>#DIV/0!</v>
      </c>
    </row>
    <row r="57" spans="1:8" ht="23.25" customHeight="1" x14ac:dyDescent="0.25">
      <c r="A57" s="264" t="s">
        <v>140</v>
      </c>
      <c r="B57" s="265"/>
      <c r="C57" s="266"/>
      <c r="D57" s="109" t="s">
        <v>141</v>
      </c>
      <c r="E57" s="82">
        <f>E58</f>
        <v>245.26</v>
      </c>
      <c r="F57" s="82">
        <f t="shared" ref="F57:G58" si="18">F58</f>
        <v>0</v>
      </c>
      <c r="G57" s="82">
        <f t="shared" si="18"/>
        <v>0</v>
      </c>
      <c r="H57" s="82">
        <f t="shared" si="0"/>
        <v>0</v>
      </c>
    </row>
    <row r="58" spans="1:8" ht="25.5" x14ac:dyDescent="0.25">
      <c r="A58" s="141">
        <v>4</v>
      </c>
      <c r="B58" s="140"/>
      <c r="C58" s="112"/>
      <c r="D58" s="112" t="s">
        <v>17</v>
      </c>
      <c r="E58" s="64">
        <f>E59</f>
        <v>245.26</v>
      </c>
      <c r="F58" s="64">
        <f t="shared" si="18"/>
        <v>0</v>
      </c>
      <c r="G58" s="64">
        <f t="shared" si="18"/>
        <v>0</v>
      </c>
      <c r="H58" s="64">
        <f t="shared" si="0"/>
        <v>0</v>
      </c>
    </row>
    <row r="59" spans="1:8" ht="25.5" x14ac:dyDescent="0.25">
      <c r="A59" s="141">
        <v>42</v>
      </c>
      <c r="B59" s="140"/>
      <c r="C59" s="112"/>
      <c r="D59" s="112" t="s">
        <v>36</v>
      </c>
      <c r="E59" s="64">
        <v>245.26</v>
      </c>
      <c r="F59" s="64"/>
      <c r="G59" s="64">
        <v>0</v>
      </c>
      <c r="H59" s="64">
        <f t="shared" si="0"/>
        <v>0</v>
      </c>
    </row>
    <row r="60" spans="1:8" s="40" customFormat="1" x14ac:dyDescent="0.25">
      <c r="A60" s="264" t="s">
        <v>98</v>
      </c>
      <c r="B60" s="265"/>
      <c r="C60" s="266"/>
      <c r="D60" s="84" t="s">
        <v>42</v>
      </c>
      <c r="E60" s="85">
        <f>E61+E67</f>
        <v>28904.1</v>
      </c>
      <c r="F60" s="85">
        <f t="shared" ref="F60:G60" si="19">F61+F67</f>
        <v>0</v>
      </c>
      <c r="G60" s="85">
        <f t="shared" si="19"/>
        <v>28455.260000000002</v>
      </c>
      <c r="H60" s="85">
        <f t="shared" si="0"/>
        <v>98.447140717060904</v>
      </c>
    </row>
    <row r="61" spans="1:8" x14ac:dyDescent="0.25">
      <c r="A61" s="61">
        <v>3</v>
      </c>
      <c r="B61" s="62"/>
      <c r="C61" s="63"/>
      <c r="D61" s="57" t="s">
        <v>15</v>
      </c>
      <c r="E61" s="64">
        <f>E62+E63</f>
        <v>18905.97</v>
      </c>
      <c r="F61" s="64">
        <f t="shared" ref="F61:G61" si="20">F62+F63</f>
        <v>0</v>
      </c>
      <c r="G61" s="64">
        <f t="shared" si="20"/>
        <v>18457.13</v>
      </c>
      <c r="H61" s="64">
        <f t="shared" si="0"/>
        <v>97.625935088228744</v>
      </c>
    </row>
    <row r="62" spans="1:8" x14ac:dyDescent="0.25">
      <c r="A62" s="61"/>
      <c r="B62" s="62">
        <v>31</v>
      </c>
      <c r="C62" s="63"/>
      <c r="D62" s="57" t="s">
        <v>16</v>
      </c>
      <c r="E62" s="64">
        <v>0</v>
      </c>
      <c r="F62" s="64">
        <v>0</v>
      </c>
      <c r="G62" s="64">
        <v>0</v>
      </c>
      <c r="H62" s="64" t="e">
        <f t="shared" si="0"/>
        <v>#DIV/0!</v>
      </c>
    </row>
    <row r="63" spans="1:8" x14ac:dyDescent="0.25">
      <c r="A63" s="61"/>
      <c r="B63" s="62">
        <v>32</v>
      </c>
      <c r="C63" s="63"/>
      <c r="D63" s="57" t="s">
        <v>28</v>
      </c>
      <c r="E63" s="64">
        <v>18905.97</v>
      </c>
      <c r="F63" s="64"/>
      <c r="G63" s="64">
        <f>SUM(G64:G66)</f>
        <v>18457.13</v>
      </c>
      <c r="H63" s="64">
        <f t="shared" si="0"/>
        <v>97.625935088228744</v>
      </c>
    </row>
    <row r="64" spans="1:8" s="131" customFormat="1" x14ac:dyDescent="0.25">
      <c r="A64" s="61"/>
      <c r="B64" s="62"/>
      <c r="C64" s="63">
        <v>3211</v>
      </c>
      <c r="D64" s="135" t="s">
        <v>145</v>
      </c>
      <c r="E64" s="64"/>
      <c r="F64" s="64"/>
      <c r="G64" s="64">
        <v>641.13</v>
      </c>
      <c r="H64" s="64" t="e">
        <f t="shared" si="0"/>
        <v>#DIV/0!</v>
      </c>
    </row>
    <row r="65" spans="1:8" s="131" customFormat="1" ht="25.5" x14ac:dyDescent="0.25">
      <c r="A65" s="61"/>
      <c r="B65" s="62"/>
      <c r="C65" s="63">
        <v>3221</v>
      </c>
      <c r="D65" s="135" t="s">
        <v>146</v>
      </c>
      <c r="E65" s="64"/>
      <c r="F65" s="64"/>
      <c r="G65" s="64">
        <v>168.09</v>
      </c>
      <c r="H65" s="64" t="e">
        <f t="shared" si="0"/>
        <v>#DIV/0!</v>
      </c>
    </row>
    <row r="66" spans="1:8" s="131" customFormat="1" x14ac:dyDescent="0.25">
      <c r="A66" s="61"/>
      <c r="B66" s="62"/>
      <c r="C66" s="63">
        <v>3237</v>
      </c>
      <c r="D66" s="135" t="s">
        <v>160</v>
      </c>
      <c r="E66" s="64"/>
      <c r="F66" s="64"/>
      <c r="G66" s="64">
        <v>17647.91</v>
      </c>
      <c r="H66" s="64" t="e">
        <f t="shared" si="0"/>
        <v>#DIV/0!</v>
      </c>
    </row>
    <row r="67" spans="1:8" ht="25.5" x14ac:dyDescent="0.25">
      <c r="A67" s="61">
        <v>4</v>
      </c>
      <c r="B67" s="62"/>
      <c r="C67" s="63"/>
      <c r="D67" s="57" t="s">
        <v>17</v>
      </c>
      <c r="E67" s="64">
        <f>E68</f>
        <v>9998.1299999999992</v>
      </c>
      <c r="F67" s="64">
        <f t="shared" ref="F67:G67" si="21">F68</f>
        <v>0</v>
      </c>
      <c r="G67" s="64">
        <f t="shared" si="21"/>
        <v>9998.130000000001</v>
      </c>
      <c r="H67" s="64">
        <f t="shared" si="0"/>
        <v>100.00000000000003</v>
      </c>
    </row>
    <row r="68" spans="1:8" ht="25.5" x14ac:dyDescent="0.25">
      <c r="A68" s="61"/>
      <c r="B68" s="62">
        <v>42</v>
      </c>
      <c r="C68" s="63"/>
      <c r="D68" s="57" t="s">
        <v>36</v>
      </c>
      <c r="E68" s="64">
        <v>9998.1299999999992</v>
      </c>
      <c r="F68" s="64"/>
      <c r="G68" s="64">
        <f>SUM(G69:G70)</f>
        <v>9998.130000000001</v>
      </c>
      <c r="H68" s="64">
        <f t="shared" si="0"/>
        <v>100.00000000000003</v>
      </c>
    </row>
    <row r="69" spans="1:8" x14ac:dyDescent="0.25">
      <c r="A69" s="61"/>
      <c r="B69" s="62"/>
      <c r="C69" s="63">
        <v>4221</v>
      </c>
      <c r="D69" s="112" t="s">
        <v>149</v>
      </c>
      <c r="E69" s="64"/>
      <c r="F69" s="64"/>
      <c r="G69" s="64">
        <v>3570</v>
      </c>
      <c r="H69" s="64" t="e">
        <f t="shared" si="0"/>
        <v>#DIV/0!</v>
      </c>
    </row>
    <row r="70" spans="1:8" ht="25.5" x14ac:dyDescent="0.25">
      <c r="A70" s="61"/>
      <c r="B70" s="62"/>
      <c r="C70" s="63">
        <v>4227</v>
      </c>
      <c r="D70" s="112" t="s">
        <v>150</v>
      </c>
      <c r="E70" s="64"/>
      <c r="F70" s="64"/>
      <c r="G70" s="64">
        <v>6428.13</v>
      </c>
      <c r="H70" s="64" t="e">
        <f t="shared" si="0"/>
        <v>#DIV/0!</v>
      </c>
    </row>
    <row r="71" spans="1:8" s="40" customFormat="1" ht="25.5" x14ac:dyDescent="0.25">
      <c r="A71" s="264" t="s">
        <v>99</v>
      </c>
      <c r="B71" s="265"/>
      <c r="C71" s="266"/>
      <c r="D71" s="84" t="s">
        <v>100</v>
      </c>
      <c r="E71" s="85">
        <f t="shared" ref="E71:E72" si="22">E72</f>
        <v>1389.77</v>
      </c>
      <c r="F71" s="85">
        <f>F72</f>
        <v>0</v>
      </c>
      <c r="G71" s="85">
        <f t="shared" ref="G71:G72" si="23">G72</f>
        <v>0</v>
      </c>
      <c r="H71" s="85">
        <f t="shared" si="0"/>
        <v>0</v>
      </c>
    </row>
    <row r="72" spans="1:8" ht="25.5" x14ac:dyDescent="0.25">
      <c r="A72" s="151">
        <v>4</v>
      </c>
      <c r="B72" s="62"/>
      <c r="C72" s="63"/>
      <c r="D72" s="57" t="s">
        <v>17</v>
      </c>
      <c r="E72" s="64">
        <f t="shared" si="22"/>
        <v>1389.77</v>
      </c>
      <c r="F72" s="64">
        <f>F73</f>
        <v>0</v>
      </c>
      <c r="G72" s="64">
        <f t="shared" si="23"/>
        <v>0</v>
      </c>
      <c r="H72" s="64">
        <f t="shared" si="0"/>
        <v>0</v>
      </c>
    </row>
    <row r="73" spans="1:8" ht="34.5" customHeight="1" x14ac:dyDescent="0.25">
      <c r="A73" s="55"/>
      <c r="B73" s="140">
        <v>42</v>
      </c>
      <c r="C73" s="57"/>
      <c r="D73" s="57" t="s">
        <v>36</v>
      </c>
      <c r="E73" s="64">
        <v>1389.77</v>
      </c>
      <c r="F73" s="64"/>
      <c r="G73" s="64">
        <v>0</v>
      </c>
      <c r="H73" s="64">
        <f t="shared" si="0"/>
        <v>0</v>
      </c>
    </row>
    <row r="74" spans="1:8" s="131" customFormat="1" ht="15" customHeight="1" x14ac:dyDescent="0.25">
      <c r="A74" s="264" t="s">
        <v>135</v>
      </c>
      <c r="B74" s="265"/>
      <c r="C74" s="266"/>
      <c r="D74" s="200" t="s">
        <v>136</v>
      </c>
      <c r="E74" s="85">
        <f>E75</f>
        <v>3000</v>
      </c>
      <c r="F74" s="85"/>
      <c r="G74" s="85"/>
      <c r="H74" s="85">
        <f t="shared" si="0"/>
        <v>0</v>
      </c>
    </row>
    <row r="75" spans="1:8" s="131" customFormat="1" x14ac:dyDescent="0.25">
      <c r="A75" s="136">
        <v>4</v>
      </c>
      <c r="B75" s="140"/>
      <c r="C75" s="135"/>
      <c r="D75" s="135"/>
      <c r="E75" s="98">
        <f>E76</f>
        <v>3000</v>
      </c>
      <c r="F75" s="98"/>
      <c r="G75" s="98"/>
      <c r="H75" s="98">
        <f t="shared" si="0"/>
        <v>0</v>
      </c>
    </row>
    <row r="76" spans="1:8" s="131" customFormat="1" x14ac:dyDescent="0.25">
      <c r="A76" s="136"/>
      <c r="B76" s="140">
        <v>42</v>
      </c>
      <c r="C76" s="135"/>
      <c r="D76" s="135"/>
      <c r="E76" s="98">
        <v>3000</v>
      </c>
      <c r="F76" s="98"/>
      <c r="G76" s="98"/>
      <c r="H76" s="98">
        <f t="shared" si="0"/>
        <v>0</v>
      </c>
    </row>
    <row r="77" spans="1:8" s="131" customFormat="1" x14ac:dyDescent="0.25">
      <c r="A77" s="136"/>
      <c r="B77" s="140"/>
      <c r="C77" s="135">
        <v>4227</v>
      </c>
      <c r="D77" s="135"/>
      <c r="E77" s="98"/>
      <c r="F77" s="98"/>
      <c r="G77" s="98">
        <v>0</v>
      </c>
      <c r="H77" s="98" t="e">
        <f t="shared" si="0"/>
        <v>#DIV/0!</v>
      </c>
    </row>
    <row r="78" spans="1:8" ht="25.5" customHeight="1" x14ac:dyDescent="0.25">
      <c r="A78" s="285" t="s">
        <v>124</v>
      </c>
      <c r="B78" s="286"/>
      <c r="C78" s="287"/>
      <c r="D78" s="79" t="s">
        <v>104</v>
      </c>
      <c r="E78" s="81">
        <f>E83+E79</f>
        <v>151019.26</v>
      </c>
      <c r="F78" s="81">
        <f>F83+F79</f>
        <v>0</v>
      </c>
      <c r="G78" s="81">
        <f>G83+G79</f>
        <v>79870.37</v>
      </c>
      <c r="H78" s="81">
        <f t="shared" si="0"/>
        <v>52.887538980127424</v>
      </c>
    </row>
    <row r="79" spans="1:8" x14ac:dyDescent="0.25">
      <c r="A79" s="264" t="s">
        <v>142</v>
      </c>
      <c r="B79" s="265"/>
      <c r="C79" s="266"/>
      <c r="D79" s="109" t="s">
        <v>12</v>
      </c>
      <c r="E79" s="82">
        <f t="shared" ref="E79:G80" si="24">E80</f>
        <v>700</v>
      </c>
      <c r="F79" s="82">
        <f t="shared" si="24"/>
        <v>0</v>
      </c>
      <c r="G79" s="119">
        <f t="shared" si="24"/>
        <v>700</v>
      </c>
      <c r="H79" s="119">
        <f t="shared" ref="H79:H141" si="25">G79/E79*100</f>
        <v>100</v>
      </c>
    </row>
    <row r="80" spans="1:8" x14ac:dyDescent="0.25">
      <c r="A80" s="141">
        <v>3</v>
      </c>
      <c r="B80" s="140"/>
      <c r="C80" s="142"/>
      <c r="D80" s="112" t="s">
        <v>15</v>
      </c>
      <c r="E80" s="64">
        <f t="shared" si="24"/>
        <v>700</v>
      </c>
      <c r="F80" s="64">
        <f t="shared" si="24"/>
        <v>0</v>
      </c>
      <c r="G80" s="64">
        <f t="shared" si="24"/>
        <v>700</v>
      </c>
      <c r="H80" s="64">
        <f t="shared" si="25"/>
        <v>100</v>
      </c>
    </row>
    <row r="81" spans="1:8" x14ac:dyDescent="0.25">
      <c r="A81" s="141"/>
      <c r="B81" s="140">
        <v>32</v>
      </c>
      <c r="C81" s="142"/>
      <c r="D81" s="112" t="s">
        <v>28</v>
      </c>
      <c r="E81" s="64">
        <v>700</v>
      </c>
      <c r="F81" s="64"/>
      <c r="G81" s="64">
        <f>G82</f>
        <v>700</v>
      </c>
      <c r="H81" s="64">
        <f t="shared" si="25"/>
        <v>100</v>
      </c>
    </row>
    <row r="82" spans="1:8" s="131" customFormat="1" x14ac:dyDescent="0.25">
      <c r="A82" s="141"/>
      <c r="B82" s="140"/>
      <c r="C82" s="142">
        <v>3237</v>
      </c>
      <c r="D82" s="135" t="s">
        <v>160</v>
      </c>
      <c r="E82" s="96"/>
      <c r="F82" s="64"/>
      <c r="G82" s="64">
        <v>700</v>
      </c>
      <c r="H82" s="64" t="e">
        <f t="shared" si="25"/>
        <v>#DIV/0!</v>
      </c>
    </row>
    <row r="83" spans="1:8" s="40" customFormat="1" x14ac:dyDescent="0.25">
      <c r="A83" s="264" t="s">
        <v>93</v>
      </c>
      <c r="B83" s="265"/>
      <c r="C83" s="266"/>
      <c r="D83" s="84" t="s">
        <v>103</v>
      </c>
      <c r="E83" s="85">
        <f t="shared" ref="E83" si="26">E84</f>
        <v>150319.26</v>
      </c>
      <c r="F83" s="85">
        <f>F84</f>
        <v>0</v>
      </c>
      <c r="G83" s="85">
        <f t="shared" ref="G83" si="27">G84</f>
        <v>79170.37</v>
      </c>
      <c r="H83" s="85">
        <f t="shared" si="25"/>
        <v>52.668147780929729</v>
      </c>
    </row>
    <row r="84" spans="1:8" x14ac:dyDescent="0.25">
      <c r="A84" s="141">
        <v>3</v>
      </c>
      <c r="B84" s="140"/>
      <c r="C84" s="142"/>
      <c r="D84" s="57" t="s">
        <v>15</v>
      </c>
      <c r="E84" s="64">
        <f t="shared" ref="E84" si="28">E85</f>
        <v>150319.26</v>
      </c>
      <c r="F84" s="64">
        <f>F85</f>
        <v>0</v>
      </c>
      <c r="G84" s="64">
        <f t="shared" ref="G84" si="29">G85</f>
        <v>79170.37</v>
      </c>
      <c r="H84" s="64">
        <f t="shared" si="25"/>
        <v>52.668147780929729</v>
      </c>
    </row>
    <row r="85" spans="1:8" x14ac:dyDescent="0.25">
      <c r="A85" s="141"/>
      <c r="B85" s="140">
        <v>32</v>
      </c>
      <c r="C85" s="142"/>
      <c r="D85" s="57" t="s">
        <v>28</v>
      </c>
      <c r="E85" s="64">
        <v>150319.26</v>
      </c>
      <c r="F85" s="64"/>
      <c r="G85" s="64">
        <f>G86</f>
        <v>79170.37</v>
      </c>
      <c r="H85" s="64">
        <f t="shared" si="25"/>
        <v>52.668147780929729</v>
      </c>
    </row>
    <row r="86" spans="1:8" x14ac:dyDescent="0.25">
      <c r="A86" s="141"/>
      <c r="B86" s="140"/>
      <c r="C86" s="142">
        <v>3222</v>
      </c>
      <c r="D86" s="118" t="s">
        <v>152</v>
      </c>
      <c r="E86" s="64"/>
      <c r="F86" s="64"/>
      <c r="G86" s="64">
        <v>79170.37</v>
      </c>
      <c r="H86" s="64" t="e">
        <f t="shared" si="25"/>
        <v>#DIV/0!</v>
      </c>
    </row>
    <row r="87" spans="1:8" ht="40.5" customHeight="1" x14ac:dyDescent="0.25">
      <c r="A87" s="285" t="s">
        <v>125</v>
      </c>
      <c r="B87" s="286"/>
      <c r="C87" s="287"/>
      <c r="D87" s="79" t="s">
        <v>105</v>
      </c>
      <c r="E87" s="81">
        <f>E88</f>
        <v>1359</v>
      </c>
      <c r="F87" s="81">
        <f>F88</f>
        <v>0</v>
      </c>
      <c r="G87" s="81">
        <f t="shared" ref="G87:G88" si="30">G88</f>
        <v>1358.17</v>
      </c>
      <c r="H87" s="81">
        <f t="shared" si="25"/>
        <v>99.938925680647543</v>
      </c>
    </row>
    <row r="88" spans="1:8" s="40" customFormat="1" x14ac:dyDescent="0.25">
      <c r="A88" s="264" t="s">
        <v>93</v>
      </c>
      <c r="B88" s="265"/>
      <c r="C88" s="266"/>
      <c r="D88" s="84" t="s">
        <v>103</v>
      </c>
      <c r="E88" s="85">
        <f t="shared" ref="E88" si="31">E89</f>
        <v>1359</v>
      </c>
      <c r="F88" s="85">
        <f>F89</f>
        <v>0</v>
      </c>
      <c r="G88" s="85">
        <f t="shared" si="30"/>
        <v>1358.17</v>
      </c>
      <c r="H88" s="85">
        <f t="shared" si="25"/>
        <v>99.938925680647543</v>
      </c>
    </row>
    <row r="89" spans="1:8" x14ac:dyDescent="0.25">
      <c r="A89" s="141">
        <v>3</v>
      </c>
      <c r="B89" s="140"/>
      <c r="C89" s="142"/>
      <c r="D89" s="57" t="s">
        <v>15</v>
      </c>
      <c r="E89" s="64">
        <f>E90</f>
        <v>1359</v>
      </c>
      <c r="F89" s="64">
        <f>F90</f>
        <v>0</v>
      </c>
      <c r="G89" s="64">
        <f>G90</f>
        <v>1358.17</v>
      </c>
      <c r="H89" s="64">
        <f t="shared" si="25"/>
        <v>99.938925680647543</v>
      </c>
    </row>
    <row r="90" spans="1:8" x14ac:dyDescent="0.25">
      <c r="A90" s="141"/>
      <c r="B90" s="140">
        <v>38</v>
      </c>
      <c r="C90" s="142"/>
      <c r="D90" s="57" t="s">
        <v>57</v>
      </c>
      <c r="E90" s="64">
        <v>1359</v>
      </c>
      <c r="F90" s="64"/>
      <c r="G90" s="64">
        <f>G91</f>
        <v>1358.17</v>
      </c>
      <c r="H90" s="64">
        <f t="shared" si="25"/>
        <v>99.938925680647543</v>
      </c>
    </row>
    <row r="91" spans="1:8" x14ac:dyDescent="0.25">
      <c r="A91" s="141"/>
      <c r="B91" s="140"/>
      <c r="C91" s="142">
        <v>3812</v>
      </c>
      <c r="D91" s="118" t="s">
        <v>153</v>
      </c>
      <c r="E91" s="98"/>
      <c r="F91" s="98"/>
      <c r="G91" s="98">
        <v>1358.17</v>
      </c>
      <c r="H91" s="64" t="e">
        <f t="shared" si="25"/>
        <v>#DIV/0!</v>
      </c>
    </row>
    <row r="92" spans="1:8" x14ac:dyDescent="0.25">
      <c r="A92" s="285" t="s">
        <v>126</v>
      </c>
      <c r="B92" s="286"/>
      <c r="C92" s="287"/>
      <c r="D92" s="79" t="s">
        <v>108</v>
      </c>
      <c r="E92" s="81">
        <f>E93+E101+E109</f>
        <v>35864.75</v>
      </c>
      <c r="F92" s="81">
        <f>F93+F101</f>
        <v>0</v>
      </c>
      <c r="G92" s="81">
        <f>G93+G101</f>
        <v>29105.22</v>
      </c>
      <c r="H92" s="81">
        <f t="shared" si="25"/>
        <v>81.1527195923574</v>
      </c>
    </row>
    <row r="93" spans="1:8" s="40" customFormat="1" x14ac:dyDescent="0.25">
      <c r="A93" s="264" t="s">
        <v>86</v>
      </c>
      <c r="B93" s="265"/>
      <c r="C93" s="266"/>
      <c r="D93" s="84" t="s">
        <v>12</v>
      </c>
      <c r="E93" s="85">
        <f t="shared" ref="E93" si="32">E94</f>
        <v>14804.97</v>
      </c>
      <c r="F93" s="85">
        <f>F94</f>
        <v>0</v>
      </c>
      <c r="G93" s="85">
        <f t="shared" ref="G93" si="33">G94</f>
        <v>12014.64</v>
      </c>
      <c r="H93" s="85">
        <f t="shared" si="25"/>
        <v>81.152748029884563</v>
      </c>
    </row>
    <row r="94" spans="1:8" x14ac:dyDescent="0.25">
      <c r="A94" s="141">
        <v>3</v>
      </c>
      <c r="B94" s="140"/>
      <c r="C94" s="142"/>
      <c r="D94" s="57" t="s">
        <v>15</v>
      </c>
      <c r="E94" s="64">
        <f>E95+E99</f>
        <v>14804.97</v>
      </c>
      <c r="F94" s="64">
        <v>0</v>
      </c>
      <c r="G94" s="64">
        <f t="shared" ref="G94" si="34">G95+G99</f>
        <v>12014.64</v>
      </c>
      <c r="H94" s="64">
        <f t="shared" si="25"/>
        <v>81.152748029884563</v>
      </c>
    </row>
    <row r="95" spans="1:8" x14ac:dyDescent="0.25">
      <c r="A95" s="141"/>
      <c r="B95" s="140">
        <v>31</v>
      </c>
      <c r="C95" s="142"/>
      <c r="D95" s="57" t="s">
        <v>16</v>
      </c>
      <c r="E95" s="64">
        <v>14804.97</v>
      </c>
      <c r="F95" s="64"/>
      <c r="G95" s="64">
        <f>G96+G97+G98</f>
        <v>12014.64</v>
      </c>
      <c r="H95" s="64">
        <f t="shared" si="25"/>
        <v>81.152748029884563</v>
      </c>
    </row>
    <row r="96" spans="1:8" s="131" customFormat="1" x14ac:dyDescent="0.25">
      <c r="A96" s="141"/>
      <c r="B96" s="140"/>
      <c r="C96" s="142">
        <v>3111</v>
      </c>
      <c r="D96" s="135" t="s">
        <v>154</v>
      </c>
      <c r="E96" s="64"/>
      <c r="F96" s="64"/>
      <c r="G96" s="64">
        <v>10312.98</v>
      </c>
      <c r="H96" s="64" t="e">
        <f t="shared" si="25"/>
        <v>#DIV/0!</v>
      </c>
    </row>
    <row r="97" spans="1:8" s="131" customFormat="1" x14ac:dyDescent="0.25">
      <c r="A97" s="141"/>
      <c r="B97" s="140"/>
      <c r="C97" s="142">
        <v>3121</v>
      </c>
      <c r="D97" s="135" t="s">
        <v>155</v>
      </c>
      <c r="E97" s="64"/>
      <c r="F97" s="64"/>
      <c r="G97" s="64">
        <v>0</v>
      </c>
      <c r="H97" s="64" t="e">
        <f t="shared" si="25"/>
        <v>#DIV/0!</v>
      </c>
    </row>
    <row r="98" spans="1:8" s="131" customFormat="1" ht="25.5" x14ac:dyDescent="0.25">
      <c r="A98" s="141"/>
      <c r="B98" s="140"/>
      <c r="C98" s="142">
        <v>3132</v>
      </c>
      <c r="D98" s="135" t="s">
        <v>156</v>
      </c>
      <c r="E98" s="64"/>
      <c r="F98" s="64"/>
      <c r="G98" s="64">
        <v>1701.66</v>
      </c>
      <c r="H98" s="64" t="e">
        <f t="shared" si="25"/>
        <v>#DIV/0!</v>
      </c>
    </row>
    <row r="99" spans="1:8" x14ac:dyDescent="0.25">
      <c r="A99" s="141"/>
      <c r="B99" s="140">
        <v>32</v>
      </c>
      <c r="C99" s="142"/>
      <c r="D99" s="57" t="s">
        <v>28</v>
      </c>
      <c r="E99" s="64">
        <v>0</v>
      </c>
      <c r="F99" s="64">
        <v>0</v>
      </c>
      <c r="G99" s="64">
        <f>G100</f>
        <v>0</v>
      </c>
      <c r="H99" s="64" t="e">
        <f t="shared" si="25"/>
        <v>#DIV/0!</v>
      </c>
    </row>
    <row r="100" spans="1:8" s="131" customFormat="1" ht="25.5" x14ac:dyDescent="0.25">
      <c r="A100" s="141"/>
      <c r="B100" s="140"/>
      <c r="C100" s="142">
        <v>3212</v>
      </c>
      <c r="D100" s="135" t="s">
        <v>167</v>
      </c>
      <c r="E100" s="64"/>
      <c r="F100" s="64"/>
      <c r="G100" s="64">
        <v>0</v>
      </c>
      <c r="H100" s="64" t="e">
        <f t="shared" si="25"/>
        <v>#DIV/0!</v>
      </c>
    </row>
    <row r="101" spans="1:8" s="40" customFormat="1" x14ac:dyDescent="0.25">
      <c r="A101" s="264" t="s">
        <v>106</v>
      </c>
      <c r="B101" s="265"/>
      <c r="C101" s="266"/>
      <c r="D101" s="84" t="s">
        <v>107</v>
      </c>
      <c r="E101" s="85">
        <f>E102</f>
        <v>9301.4699999999993</v>
      </c>
      <c r="F101" s="85">
        <f>F102</f>
        <v>0</v>
      </c>
      <c r="G101" s="85">
        <f t="shared" ref="G101" si="35">G102</f>
        <v>17090.580000000002</v>
      </c>
      <c r="H101" s="85">
        <f t="shared" si="25"/>
        <v>183.7406345448623</v>
      </c>
    </row>
    <row r="102" spans="1:8" x14ac:dyDescent="0.25">
      <c r="A102" s="141">
        <v>3</v>
      </c>
      <c r="B102" s="140"/>
      <c r="C102" s="142"/>
      <c r="D102" s="57" t="s">
        <v>15</v>
      </c>
      <c r="E102" s="64">
        <f>E103+E107</f>
        <v>9301.4699999999993</v>
      </c>
      <c r="F102" s="64">
        <f>F103+F107</f>
        <v>0</v>
      </c>
      <c r="G102" s="64">
        <f t="shared" ref="G102" si="36">G103+G107</f>
        <v>17090.580000000002</v>
      </c>
      <c r="H102" s="64">
        <f t="shared" si="25"/>
        <v>183.7406345448623</v>
      </c>
    </row>
    <row r="103" spans="1:8" x14ac:dyDescent="0.25">
      <c r="A103" s="141"/>
      <c r="B103" s="140">
        <v>31</v>
      </c>
      <c r="C103" s="142"/>
      <c r="D103" s="57" t="s">
        <v>16</v>
      </c>
      <c r="E103" s="64">
        <v>9301.4699999999993</v>
      </c>
      <c r="F103" s="64"/>
      <c r="G103" s="64">
        <f>G104+G105+G106</f>
        <v>17090.580000000002</v>
      </c>
      <c r="H103" s="64">
        <f t="shared" si="25"/>
        <v>183.7406345448623</v>
      </c>
    </row>
    <row r="104" spans="1:8" s="131" customFormat="1" x14ac:dyDescent="0.25">
      <c r="A104" s="141"/>
      <c r="B104" s="140"/>
      <c r="C104" s="142">
        <v>3111</v>
      </c>
      <c r="D104" s="135" t="s">
        <v>154</v>
      </c>
      <c r="E104" s="64"/>
      <c r="F104" s="64"/>
      <c r="G104" s="64">
        <v>14670</v>
      </c>
      <c r="H104" s="64" t="e">
        <f t="shared" si="25"/>
        <v>#DIV/0!</v>
      </c>
    </row>
    <row r="105" spans="1:8" s="131" customFormat="1" x14ac:dyDescent="0.25">
      <c r="A105" s="141"/>
      <c r="B105" s="140"/>
      <c r="C105" s="142">
        <v>3121</v>
      </c>
      <c r="D105" s="135" t="s">
        <v>155</v>
      </c>
      <c r="E105" s="64"/>
      <c r="F105" s="64"/>
      <c r="G105" s="64">
        <v>0</v>
      </c>
      <c r="H105" s="64" t="e">
        <f t="shared" si="25"/>
        <v>#DIV/0!</v>
      </c>
    </row>
    <row r="106" spans="1:8" s="131" customFormat="1" ht="25.5" x14ac:dyDescent="0.25">
      <c r="A106" s="141"/>
      <c r="B106" s="140"/>
      <c r="C106" s="142">
        <v>3132</v>
      </c>
      <c r="D106" s="135" t="s">
        <v>156</v>
      </c>
      <c r="E106" s="64"/>
      <c r="F106" s="64"/>
      <c r="G106" s="64">
        <v>2420.58</v>
      </c>
      <c r="H106" s="64" t="e">
        <f t="shared" si="25"/>
        <v>#DIV/0!</v>
      </c>
    </row>
    <row r="107" spans="1:8" x14ac:dyDescent="0.25">
      <c r="A107" s="141"/>
      <c r="B107" s="140">
        <v>32</v>
      </c>
      <c r="C107" s="142"/>
      <c r="D107" s="57" t="s">
        <v>28</v>
      </c>
      <c r="E107" s="64">
        <v>0</v>
      </c>
      <c r="F107" s="64">
        <v>0</v>
      </c>
      <c r="G107" s="64">
        <f>G108</f>
        <v>0</v>
      </c>
      <c r="H107" s="64" t="e">
        <f t="shared" si="25"/>
        <v>#DIV/0!</v>
      </c>
    </row>
    <row r="108" spans="1:8" s="131" customFormat="1" ht="25.5" x14ac:dyDescent="0.25">
      <c r="A108" s="141"/>
      <c r="B108" s="140"/>
      <c r="C108" s="142">
        <v>3212</v>
      </c>
      <c r="D108" s="135" t="s">
        <v>167</v>
      </c>
      <c r="E108" s="64"/>
      <c r="F108" s="64"/>
      <c r="G108" s="64">
        <v>0</v>
      </c>
      <c r="H108" s="64" t="e">
        <f t="shared" si="25"/>
        <v>#DIV/0!</v>
      </c>
    </row>
    <row r="109" spans="1:8" s="131" customFormat="1" ht="15" customHeight="1" x14ac:dyDescent="0.25">
      <c r="A109" s="264" t="s">
        <v>264</v>
      </c>
      <c r="B109" s="265"/>
      <c r="C109" s="266"/>
      <c r="D109" s="200" t="s">
        <v>265</v>
      </c>
      <c r="E109" s="85">
        <f>E110</f>
        <v>11758.31</v>
      </c>
      <c r="F109" s="85"/>
      <c r="G109" s="85"/>
      <c r="H109" s="85">
        <f t="shared" si="25"/>
        <v>0</v>
      </c>
    </row>
    <row r="110" spans="1:8" s="131" customFormat="1" x14ac:dyDescent="0.25">
      <c r="A110" s="141">
        <v>3</v>
      </c>
      <c r="B110" s="140"/>
      <c r="C110" s="142"/>
      <c r="D110" s="135" t="s">
        <v>15</v>
      </c>
      <c r="E110" s="64">
        <f>E111</f>
        <v>11758.31</v>
      </c>
      <c r="F110" s="64"/>
      <c r="G110" s="64"/>
      <c r="H110" s="64">
        <f t="shared" si="25"/>
        <v>0</v>
      </c>
    </row>
    <row r="111" spans="1:8" s="131" customFormat="1" x14ac:dyDescent="0.25">
      <c r="A111" s="141"/>
      <c r="B111" s="140">
        <v>31</v>
      </c>
      <c r="C111" s="142"/>
      <c r="D111" s="135" t="s">
        <v>16</v>
      </c>
      <c r="E111" s="64">
        <v>11758.31</v>
      </c>
      <c r="F111" s="64"/>
      <c r="G111" s="64"/>
      <c r="H111" s="64">
        <f t="shared" si="25"/>
        <v>0</v>
      </c>
    </row>
    <row r="112" spans="1:8" s="131" customFormat="1" x14ac:dyDescent="0.25">
      <c r="A112" s="141"/>
      <c r="B112" s="140"/>
      <c r="C112" s="142">
        <v>3111</v>
      </c>
      <c r="D112" s="135" t="s">
        <v>154</v>
      </c>
      <c r="E112" s="64"/>
      <c r="F112" s="64"/>
      <c r="G112" s="64"/>
      <c r="H112" s="64" t="e">
        <f t="shared" si="25"/>
        <v>#DIV/0!</v>
      </c>
    </row>
    <row r="113" spans="1:8" x14ac:dyDescent="0.25">
      <c r="A113" s="285" t="s">
        <v>263</v>
      </c>
      <c r="B113" s="286"/>
      <c r="C113" s="287"/>
      <c r="D113" s="79" t="s">
        <v>262</v>
      </c>
      <c r="E113" s="81">
        <f>E114+E119+E123</f>
        <v>15370.62</v>
      </c>
      <c r="F113" s="81">
        <f>F114+F123</f>
        <v>0</v>
      </c>
      <c r="G113" s="81">
        <f>G114+G123</f>
        <v>0</v>
      </c>
      <c r="H113" s="81">
        <f t="shared" si="25"/>
        <v>0</v>
      </c>
    </row>
    <row r="114" spans="1:8" s="40" customFormat="1" x14ac:dyDescent="0.25">
      <c r="A114" s="264" t="s">
        <v>86</v>
      </c>
      <c r="B114" s="265"/>
      <c r="C114" s="266"/>
      <c r="D114" s="84" t="s">
        <v>12</v>
      </c>
      <c r="E114" s="85">
        <f>E115</f>
        <v>7685.31</v>
      </c>
      <c r="F114" s="85">
        <f>F115</f>
        <v>0</v>
      </c>
      <c r="G114" s="85">
        <f t="shared" ref="G114:G115" si="37">G115</f>
        <v>0</v>
      </c>
      <c r="H114" s="85">
        <f t="shared" si="25"/>
        <v>0</v>
      </c>
    </row>
    <row r="115" spans="1:8" x14ac:dyDescent="0.25">
      <c r="A115" s="55">
        <v>3</v>
      </c>
      <c r="B115" s="56"/>
      <c r="C115" s="57"/>
      <c r="D115" s="57" t="s">
        <v>15</v>
      </c>
      <c r="E115" s="64">
        <f>E116</f>
        <v>7685.31</v>
      </c>
      <c r="F115" s="64">
        <f t="shared" ref="F115" si="38">F116</f>
        <v>0</v>
      </c>
      <c r="G115" s="64">
        <f t="shared" si="37"/>
        <v>0</v>
      </c>
      <c r="H115" s="64">
        <f t="shared" si="25"/>
        <v>0</v>
      </c>
    </row>
    <row r="116" spans="1:8" x14ac:dyDescent="0.25">
      <c r="A116" s="55"/>
      <c r="B116" s="56">
        <v>31</v>
      </c>
      <c r="C116" s="57"/>
      <c r="D116" s="57" t="s">
        <v>16</v>
      </c>
      <c r="E116" s="64">
        <v>7685.31</v>
      </c>
      <c r="F116" s="64"/>
      <c r="G116" s="64">
        <f>SUM(G117:G118)</f>
        <v>0</v>
      </c>
      <c r="H116" s="64">
        <f t="shared" si="25"/>
        <v>0</v>
      </c>
    </row>
    <row r="117" spans="1:8" s="131" customFormat="1" x14ac:dyDescent="0.25">
      <c r="A117" s="136"/>
      <c r="B117" s="137"/>
      <c r="C117" s="135">
        <v>3111</v>
      </c>
      <c r="D117" s="135" t="s">
        <v>154</v>
      </c>
      <c r="E117" s="64"/>
      <c r="F117" s="64"/>
      <c r="G117" s="64">
        <v>0</v>
      </c>
      <c r="H117" s="64" t="e">
        <f t="shared" si="25"/>
        <v>#DIV/0!</v>
      </c>
    </row>
    <row r="118" spans="1:8" s="131" customFormat="1" ht="25.5" x14ac:dyDescent="0.25">
      <c r="A118" s="136"/>
      <c r="B118" s="137"/>
      <c r="C118" s="135">
        <v>3132</v>
      </c>
      <c r="D118" s="135" t="s">
        <v>156</v>
      </c>
      <c r="E118" s="64"/>
      <c r="F118" s="64"/>
      <c r="G118" s="64">
        <v>0</v>
      </c>
      <c r="H118" s="64" t="e">
        <f t="shared" si="25"/>
        <v>#DIV/0!</v>
      </c>
    </row>
    <row r="119" spans="1:8" s="131" customFormat="1" ht="15" customHeight="1" x14ac:dyDescent="0.25">
      <c r="A119" s="264" t="s">
        <v>138</v>
      </c>
      <c r="B119" s="265"/>
      <c r="C119" s="266"/>
      <c r="D119" s="200" t="s">
        <v>131</v>
      </c>
      <c r="E119" s="85">
        <f>E120</f>
        <v>1152.8</v>
      </c>
      <c r="F119" s="85"/>
      <c r="G119" s="85"/>
      <c r="H119" s="85">
        <f t="shared" si="25"/>
        <v>0</v>
      </c>
    </row>
    <row r="120" spans="1:8" s="131" customFormat="1" x14ac:dyDescent="0.25">
      <c r="A120" s="136">
        <v>3</v>
      </c>
      <c r="B120" s="137"/>
      <c r="C120" s="135"/>
      <c r="D120" s="135" t="s">
        <v>15</v>
      </c>
      <c r="E120" s="64">
        <f>E121</f>
        <v>1152.8</v>
      </c>
      <c r="F120" s="64"/>
      <c r="G120" s="64">
        <f>G121</f>
        <v>0</v>
      </c>
      <c r="H120" s="64">
        <f t="shared" si="25"/>
        <v>0</v>
      </c>
    </row>
    <row r="121" spans="1:8" s="131" customFormat="1" x14ac:dyDescent="0.25">
      <c r="A121" s="136"/>
      <c r="B121" s="137">
        <v>31</v>
      </c>
      <c r="C121" s="135"/>
      <c r="D121" s="135" t="s">
        <v>16</v>
      </c>
      <c r="E121" s="64">
        <v>1152.8</v>
      </c>
      <c r="F121" s="64"/>
      <c r="G121" s="64">
        <f>G122</f>
        <v>0</v>
      </c>
      <c r="H121" s="64">
        <f t="shared" si="25"/>
        <v>0</v>
      </c>
    </row>
    <row r="122" spans="1:8" s="131" customFormat="1" x14ac:dyDescent="0.25">
      <c r="A122" s="136"/>
      <c r="B122" s="137"/>
      <c r="C122" s="135">
        <v>3111</v>
      </c>
      <c r="D122" s="135" t="s">
        <v>154</v>
      </c>
      <c r="E122" s="64"/>
      <c r="F122" s="64"/>
      <c r="G122" s="64"/>
      <c r="H122" s="64" t="e">
        <f t="shared" si="25"/>
        <v>#DIV/0!</v>
      </c>
    </row>
    <row r="123" spans="1:8" s="40" customFormat="1" ht="15" customHeight="1" x14ac:dyDescent="0.25">
      <c r="A123" s="264" t="s">
        <v>106</v>
      </c>
      <c r="B123" s="265"/>
      <c r="C123" s="266"/>
      <c r="D123" s="84" t="s">
        <v>107</v>
      </c>
      <c r="E123" s="85">
        <f>E124</f>
        <v>6532.51</v>
      </c>
      <c r="F123" s="85">
        <f t="shared" ref="F123:G123" si="39">F124</f>
        <v>0</v>
      </c>
      <c r="G123" s="85">
        <f t="shared" si="39"/>
        <v>0</v>
      </c>
      <c r="H123" s="85">
        <f t="shared" si="25"/>
        <v>0</v>
      </c>
    </row>
    <row r="124" spans="1:8" x14ac:dyDescent="0.25">
      <c r="A124" s="55">
        <v>3</v>
      </c>
      <c r="B124" s="56"/>
      <c r="C124" s="57"/>
      <c r="D124" s="57" t="s">
        <v>15</v>
      </c>
      <c r="E124" s="64">
        <f>E125</f>
        <v>6532.51</v>
      </c>
      <c r="F124" s="64">
        <f>F125</f>
        <v>0</v>
      </c>
      <c r="G124" s="64">
        <f>G125</f>
        <v>0</v>
      </c>
      <c r="H124" s="64">
        <f t="shared" si="25"/>
        <v>0</v>
      </c>
    </row>
    <row r="125" spans="1:8" x14ac:dyDescent="0.25">
      <c r="A125" s="55"/>
      <c r="B125" s="56">
        <v>31</v>
      </c>
      <c r="C125" s="57"/>
      <c r="D125" s="57" t="s">
        <v>16</v>
      </c>
      <c r="E125" s="64">
        <v>6532.51</v>
      </c>
      <c r="F125" s="64"/>
      <c r="G125" s="64">
        <f>G126+G127</f>
        <v>0</v>
      </c>
      <c r="H125" s="64">
        <f t="shared" si="25"/>
        <v>0</v>
      </c>
    </row>
    <row r="126" spans="1:8" s="131" customFormat="1" x14ac:dyDescent="0.25">
      <c r="A126" s="136"/>
      <c r="B126" s="137"/>
      <c r="C126" s="135">
        <v>3111</v>
      </c>
      <c r="D126" s="135" t="s">
        <v>154</v>
      </c>
      <c r="E126" s="64"/>
      <c r="F126" s="64"/>
      <c r="G126" s="64">
        <v>0</v>
      </c>
      <c r="H126" s="64" t="e">
        <f t="shared" si="25"/>
        <v>#DIV/0!</v>
      </c>
    </row>
    <row r="127" spans="1:8" s="131" customFormat="1" ht="25.5" x14ac:dyDescent="0.25">
      <c r="A127" s="136"/>
      <c r="B127" s="137"/>
      <c r="C127" s="135">
        <v>3132</v>
      </c>
      <c r="D127" s="135" t="s">
        <v>156</v>
      </c>
      <c r="E127" s="64"/>
      <c r="F127" s="64"/>
      <c r="G127" s="64">
        <v>0</v>
      </c>
      <c r="H127" s="64" t="e">
        <f t="shared" si="25"/>
        <v>#DIV/0!</v>
      </c>
    </row>
    <row r="128" spans="1:8" ht="25.5" customHeight="1" x14ac:dyDescent="0.25">
      <c r="A128" s="285" t="s">
        <v>267</v>
      </c>
      <c r="B128" s="286"/>
      <c r="C128" s="287"/>
      <c r="D128" s="79" t="s">
        <v>266</v>
      </c>
      <c r="E128" s="81">
        <f>E129</f>
        <v>1578.88</v>
      </c>
      <c r="F128" s="81">
        <f>F129</f>
        <v>0</v>
      </c>
      <c r="G128" s="81">
        <f t="shared" ref="G128" si="40">G129</f>
        <v>1578.88</v>
      </c>
      <c r="H128" s="81">
        <f t="shared" si="25"/>
        <v>100</v>
      </c>
    </row>
    <row r="129" spans="1:8" s="40" customFormat="1" ht="25.5" x14ac:dyDescent="0.25">
      <c r="A129" s="264" t="s">
        <v>101</v>
      </c>
      <c r="B129" s="265"/>
      <c r="C129" s="266"/>
      <c r="D129" s="84" t="s">
        <v>102</v>
      </c>
      <c r="E129" s="85">
        <f>E130</f>
        <v>1578.88</v>
      </c>
      <c r="F129" s="85">
        <f>F131</f>
        <v>0</v>
      </c>
      <c r="G129" s="85">
        <f t="shared" ref="G129" si="41">G131</f>
        <v>1578.88</v>
      </c>
      <c r="H129" s="85">
        <f t="shared" si="25"/>
        <v>100</v>
      </c>
    </row>
    <row r="130" spans="1:8" x14ac:dyDescent="0.25">
      <c r="A130" s="55">
        <v>3</v>
      </c>
      <c r="B130" s="56"/>
      <c r="C130" s="57"/>
      <c r="D130" s="57" t="s">
        <v>15</v>
      </c>
      <c r="E130" s="64">
        <f>E131</f>
        <v>1578.88</v>
      </c>
      <c r="F130" s="64">
        <f>F131</f>
        <v>0</v>
      </c>
      <c r="G130" s="64">
        <f t="shared" ref="G130" si="42">G131</f>
        <v>1578.88</v>
      </c>
      <c r="H130" s="64">
        <f t="shared" si="25"/>
        <v>100</v>
      </c>
    </row>
    <row r="131" spans="1:8" x14ac:dyDescent="0.25">
      <c r="A131" s="55"/>
      <c r="B131" s="56">
        <v>32</v>
      </c>
      <c r="C131" s="57"/>
      <c r="D131" s="57" t="s">
        <v>28</v>
      </c>
      <c r="E131" s="64">
        <v>1578.88</v>
      </c>
      <c r="F131" s="64">
        <v>0</v>
      </c>
      <c r="G131" s="64">
        <f>G132</f>
        <v>1578.88</v>
      </c>
      <c r="H131" s="64">
        <f t="shared" si="25"/>
        <v>100</v>
      </c>
    </row>
    <row r="132" spans="1:8" ht="24.75" customHeight="1" x14ac:dyDescent="0.25">
      <c r="A132" s="116"/>
      <c r="B132" s="117"/>
      <c r="C132" s="118">
        <v>3221</v>
      </c>
      <c r="D132" s="118" t="s">
        <v>146</v>
      </c>
      <c r="E132" s="64"/>
      <c r="F132" s="64"/>
      <c r="G132" s="64">
        <v>1578.88</v>
      </c>
      <c r="H132" s="64" t="e">
        <f t="shared" si="25"/>
        <v>#DIV/0!</v>
      </c>
    </row>
    <row r="133" spans="1:8" ht="25.5" x14ac:dyDescent="0.25">
      <c r="A133" s="274" t="s">
        <v>109</v>
      </c>
      <c r="B133" s="275"/>
      <c r="C133" s="276"/>
      <c r="D133" s="78" t="s">
        <v>110</v>
      </c>
      <c r="E133" s="86">
        <f>E134+E195+E234+E246</f>
        <v>3287029.1299999994</v>
      </c>
      <c r="F133" s="86">
        <f>F134+F195+F234+F246</f>
        <v>0</v>
      </c>
      <c r="G133" s="86">
        <f>G134+G195+G234+G246</f>
        <v>1483269.82</v>
      </c>
      <c r="H133" s="86">
        <f t="shared" si="25"/>
        <v>45.124936875749569</v>
      </c>
    </row>
    <row r="134" spans="1:8" x14ac:dyDescent="0.25">
      <c r="A134" s="277" t="s">
        <v>111</v>
      </c>
      <c r="B134" s="278"/>
      <c r="C134" s="279"/>
      <c r="D134" s="79" t="s">
        <v>112</v>
      </c>
      <c r="E134" s="81">
        <f>E135+E144+E172+E184+E191</f>
        <v>3152271.9499999997</v>
      </c>
      <c r="F134" s="81">
        <f>F135+F144+F172+F184+F191</f>
        <v>0</v>
      </c>
      <c r="G134" s="81">
        <f>G135+G144+G172+G184+G191</f>
        <v>1405152.0999999999</v>
      </c>
      <c r="H134" s="81">
        <f t="shared" si="25"/>
        <v>44.575852663980974</v>
      </c>
    </row>
    <row r="135" spans="1:8" x14ac:dyDescent="0.25">
      <c r="A135" s="264" t="s">
        <v>113</v>
      </c>
      <c r="B135" s="265"/>
      <c r="C135" s="266"/>
      <c r="D135" s="84" t="s">
        <v>46</v>
      </c>
      <c r="E135" s="82">
        <f>E136+E139</f>
        <v>1493.1299999999999</v>
      </c>
      <c r="F135" s="82">
        <f t="shared" ref="F135:G135" si="43">F136+F139</f>
        <v>0</v>
      </c>
      <c r="G135" s="82">
        <f t="shared" si="43"/>
        <v>1261.18</v>
      </c>
      <c r="H135" s="82">
        <f t="shared" si="25"/>
        <v>84.465518742507356</v>
      </c>
    </row>
    <row r="136" spans="1:8" x14ac:dyDescent="0.25">
      <c r="A136" s="55">
        <v>3</v>
      </c>
      <c r="B136" s="56"/>
      <c r="C136" s="57"/>
      <c r="D136" s="57" t="s">
        <v>15</v>
      </c>
      <c r="E136" s="64">
        <f>E137</f>
        <v>43.08</v>
      </c>
      <c r="F136" s="64">
        <f t="shared" ref="F136" si="44">F137+F139</f>
        <v>0</v>
      </c>
      <c r="G136" s="64">
        <f>G137</f>
        <v>0</v>
      </c>
      <c r="H136" s="64">
        <f t="shared" si="25"/>
        <v>0</v>
      </c>
    </row>
    <row r="137" spans="1:8" x14ac:dyDescent="0.25">
      <c r="A137" s="55"/>
      <c r="B137" s="56">
        <v>31</v>
      </c>
      <c r="C137" s="57"/>
      <c r="D137" s="57" t="s">
        <v>16</v>
      </c>
      <c r="E137" s="64">
        <v>43.08</v>
      </c>
      <c r="F137" s="64"/>
      <c r="G137" s="64">
        <v>0</v>
      </c>
      <c r="H137" s="64">
        <f t="shared" si="25"/>
        <v>0</v>
      </c>
    </row>
    <row r="138" spans="1:8" x14ac:dyDescent="0.25">
      <c r="A138" s="116"/>
      <c r="B138" s="117"/>
      <c r="C138" s="118">
        <v>3111</v>
      </c>
      <c r="D138" s="118" t="s">
        <v>154</v>
      </c>
      <c r="E138" s="64"/>
      <c r="F138" s="64"/>
      <c r="G138" s="64">
        <v>0</v>
      </c>
      <c r="H138" s="64" t="e">
        <f t="shared" si="25"/>
        <v>#DIV/0!</v>
      </c>
    </row>
    <row r="139" spans="1:8" x14ac:dyDescent="0.25">
      <c r="A139" s="55"/>
      <c r="B139" s="56">
        <v>32</v>
      </c>
      <c r="C139" s="57"/>
      <c r="D139" s="57" t="s">
        <v>28</v>
      </c>
      <c r="E139" s="64">
        <v>1450.05</v>
      </c>
      <c r="F139" s="64"/>
      <c r="G139" s="64">
        <f>SUM(G140:G143)</f>
        <v>1261.18</v>
      </c>
      <c r="H139" s="64">
        <f t="shared" si="25"/>
        <v>86.974931898900039</v>
      </c>
    </row>
    <row r="140" spans="1:8" ht="25.5" x14ac:dyDescent="0.25">
      <c r="A140" s="116"/>
      <c r="B140" s="117"/>
      <c r="C140" s="118">
        <v>3221</v>
      </c>
      <c r="D140" s="118" t="s">
        <v>146</v>
      </c>
      <c r="E140" s="64"/>
      <c r="F140" s="64"/>
      <c r="G140" s="64">
        <v>278.7</v>
      </c>
      <c r="H140" s="64" t="e">
        <f t="shared" si="25"/>
        <v>#DIV/0!</v>
      </c>
    </row>
    <row r="141" spans="1:8" x14ac:dyDescent="0.25">
      <c r="A141" s="116"/>
      <c r="B141" s="117"/>
      <c r="C141" s="118">
        <v>3225</v>
      </c>
      <c r="D141" s="118" t="s">
        <v>151</v>
      </c>
      <c r="E141" s="64"/>
      <c r="F141" s="64"/>
      <c r="G141" s="64">
        <v>319.98</v>
      </c>
      <c r="H141" s="64" t="e">
        <f t="shared" si="25"/>
        <v>#DIV/0!</v>
      </c>
    </row>
    <row r="142" spans="1:8" ht="25.5" x14ac:dyDescent="0.25">
      <c r="A142" s="116"/>
      <c r="B142" s="117"/>
      <c r="C142" s="118">
        <v>3232</v>
      </c>
      <c r="D142" s="118" t="s">
        <v>162</v>
      </c>
      <c r="E142" s="64"/>
      <c r="F142" s="64"/>
      <c r="G142" s="64">
        <v>637.5</v>
      </c>
      <c r="H142" s="64" t="e">
        <f t="shared" ref="H142:H203" si="45">G142/E142*100</f>
        <v>#DIV/0!</v>
      </c>
    </row>
    <row r="143" spans="1:8" x14ac:dyDescent="0.25">
      <c r="A143" s="116"/>
      <c r="B143" s="117"/>
      <c r="C143" s="118">
        <v>3294</v>
      </c>
      <c r="D143" s="118" t="s">
        <v>180</v>
      </c>
      <c r="E143" s="64"/>
      <c r="F143" s="64"/>
      <c r="G143" s="64">
        <v>25</v>
      </c>
      <c r="H143" s="64" t="e">
        <f t="shared" si="45"/>
        <v>#DIV/0!</v>
      </c>
    </row>
    <row r="144" spans="1:8" s="40" customFormat="1" ht="25.5" x14ac:dyDescent="0.25">
      <c r="A144" s="264" t="s">
        <v>114</v>
      </c>
      <c r="B144" s="265"/>
      <c r="C144" s="266"/>
      <c r="D144" s="84" t="s">
        <v>115</v>
      </c>
      <c r="E144" s="85">
        <f>E145</f>
        <v>153205.76999999999</v>
      </c>
      <c r="F144" s="85">
        <f>F145</f>
        <v>0</v>
      </c>
      <c r="G144" s="85">
        <f t="shared" ref="G144" si="46">G145</f>
        <v>93061.73</v>
      </c>
      <c r="H144" s="85">
        <f t="shared" si="45"/>
        <v>60.742966795571739</v>
      </c>
    </row>
    <row r="145" spans="1:8" x14ac:dyDescent="0.25">
      <c r="A145" s="55">
        <v>3</v>
      </c>
      <c r="B145" s="56"/>
      <c r="C145" s="57"/>
      <c r="D145" s="57" t="s">
        <v>15</v>
      </c>
      <c r="E145" s="64">
        <f>E146+E169</f>
        <v>153205.76999999999</v>
      </c>
      <c r="F145" s="64">
        <f t="shared" ref="F145:G145" si="47">F146+F169</f>
        <v>0</v>
      </c>
      <c r="G145" s="64">
        <f t="shared" si="47"/>
        <v>93061.73</v>
      </c>
      <c r="H145" s="64">
        <f t="shared" si="45"/>
        <v>60.742966795571739</v>
      </c>
    </row>
    <row r="146" spans="1:8" x14ac:dyDescent="0.25">
      <c r="A146" s="55"/>
      <c r="B146" s="56">
        <v>32</v>
      </c>
      <c r="C146" s="57"/>
      <c r="D146" s="57" t="s">
        <v>28</v>
      </c>
      <c r="E146" s="64">
        <v>152555.76999999999</v>
      </c>
      <c r="F146" s="64"/>
      <c r="G146" s="64">
        <f>SUM(G147:G168)</f>
        <v>92746.36</v>
      </c>
      <c r="H146" s="64">
        <f t="shared" si="45"/>
        <v>60.795052196321386</v>
      </c>
    </row>
    <row r="147" spans="1:8" s="131" customFormat="1" x14ac:dyDescent="0.25">
      <c r="A147" s="136"/>
      <c r="B147" s="137"/>
      <c r="C147" s="135">
        <v>3211</v>
      </c>
      <c r="D147" s="135" t="s">
        <v>145</v>
      </c>
      <c r="E147" s="64"/>
      <c r="F147" s="64"/>
      <c r="G147" s="64">
        <v>4823.2</v>
      </c>
      <c r="H147" s="64" t="e">
        <f t="shared" si="45"/>
        <v>#DIV/0!</v>
      </c>
    </row>
    <row r="148" spans="1:8" s="131" customFormat="1" ht="25.5" x14ac:dyDescent="0.25">
      <c r="A148" s="136"/>
      <c r="B148" s="137"/>
      <c r="C148" s="135">
        <v>3213</v>
      </c>
      <c r="D148" s="135" t="s">
        <v>158</v>
      </c>
      <c r="E148" s="64"/>
      <c r="F148" s="64"/>
      <c r="G148" s="64">
        <v>973.05</v>
      </c>
      <c r="H148" s="64" t="e">
        <f t="shared" si="45"/>
        <v>#DIV/0!</v>
      </c>
    </row>
    <row r="149" spans="1:8" s="131" customFormat="1" ht="25.5" x14ac:dyDescent="0.25">
      <c r="A149" s="136"/>
      <c r="B149" s="137"/>
      <c r="C149" s="135">
        <v>3214</v>
      </c>
      <c r="D149" s="135" t="s">
        <v>159</v>
      </c>
      <c r="E149" s="64"/>
      <c r="F149" s="64"/>
      <c r="G149" s="64">
        <v>0</v>
      </c>
      <c r="H149" s="64" t="e">
        <f t="shared" si="45"/>
        <v>#DIV/0!</v>
      </c>
    </row>
    <row r="150" spans="1:8" s="131" customFormat="1" ht="25.5" x14ac:dyDescent="0.25">
      <c r="A150" s="136"/>
      <c r="B150" s="137"/>
      <c r="C150" s="135">
        <v>3221</v>
      </c>
      <c r="D150" s="135" t="s">
        <v>146</v>
      </c>
      <c r="E150" s="64"/>
      <c r="F150" s="64"/>
      <c r="G150" s="64">
        <v>13889.63</v>
      </c>
      <c r="H150" s="64" t="e">
        <f t="shared" si="45"/>
        <v>#DIV/0!</v>
      </c>
    </row>
    <row r="151" spans="1:8" s="131" customFormat="1" x14ac:dyDescent="0.25">
      <c r="A151" s="136"/>
      <c r="B151" s="137"/>
      <c r="C151" s="135">
        <v>3222</v>
      </c>
      <c r="D151" s="135" t="s">
        <v>152</v>
      </c>
      <c r="E151" s="64"/>
      <c r="F151" s="64"/>
      <c r="G151" s="64">
        <v>31.52</v>
      </c>
      <c r="H151" s="64" t="e">
        <f t="shared" si="45"/>
        <v>#DIV/0!</v>
      </c>
    </row>
    <row r="152" spans="1:8" s="131" customFormat="1" x14ac:dyDescent="0.25">
      <c r="A152" s="136"/>
      <c r="B152" s="137"/>
      <c r="C152" s="135">
        <v>3223</v>
      </c>
      <c r="D152" s="135" t="s">
        <v>174</v>
      </c>
      <c r="E152" s="64"/>
      <c r="F152" s="64"/>
      <c r="G152" s="64">
        <v>31946.83</v>
      </c>
      <c r="H152" s="64" t="e">
        <f t="shared" si="45"/>
        <v>#DIV/0!</v>
      </c>
    </row>
    <row r="153" spans="1:8" s="131" customFormat="1" ht="25.5" x14ac:dyDescent="0.25">
      <c r="A153" s="136"/>
      <c r="B153" s="137"/>
      <c r="C153" s="135">
        <v>3224</v>
      </c>
      <c r="D153" s="135" t="s">
        <v>175</v>
      </c>
      <c r="E153" s="64"/>
      <c r="F153" s="64"/>
      <c r="G153" s="64">
        <v>4488.49</v>
      </c>
      <c r="H153" s="64" t="e">
        <f t="shared" si="45"/>
        <v>#DIV/0!</v>
      </c>
    </row>
    <row r="154" spans="1:8" s="131" customFormat="1" x14ac:dyDescent="0.25">
      <c r="A154" s="136"/>
      <c r="B154" s="137"/>
      <c r="C154" s="135">
        <v>3225</v>
      </c>
      <c r="D154" s="135" t="s">
        <v>151</v>
      </c>
      <c r="E154" s="64"/>
      <c r="F154" s="64"/>
      <c r="G154" s="64">
        <v>1586.03</v>
      </c>
      <c r="H154" s="64" t="e">
        <f t="shared" si="45"/>
        <v>#DIV/0!</v>
      </c>
    </row>
    <row r="155" spans="1:8" s="131" customFormat="1" ht="25.5" x14ac:dyDescent="0.25">
      <c r="A155" s="136"/>
      <c r="B155" s="137"/>
      <c r="C155" s="135">
        <v>3227</v>
      </c>
      <c r="D155" s="135" t="s">
        <v>176</v>
      </c>
      <c r="E155" s="64"/>
      <c r="F155" s="64"/>
      <c r="G155" s="64">
        <v>0</v>
      </c>
      <c r="H155" s="64" t="e">
        <f t="shared" si="45"/>
        <v>#DIV/0!</v>
      </c>
    </row>
    <row r="156" spans="1:8" s="131" customFormat="1" ht="21.75" customHeight="1" x14ac:dyDescent="0.25">
      <c r="A156" s="136"/>
      <c r="B156" s="137"/>
      <c r="C156" s="135">
        <v>3231</v>
      </c>
      <c r="D156" s="135" t="s">
        <v>147</v>
      </c>
      <c r="E156" s="64"/>
      <c r="F156" s="64"/>
      <c r="G156" s="64">
        <v>1007.72</v>
      </c>
      <c r="H156" s="64" t="e">
        <f t="shared" si="45"/>
        <v>#DIV/0!</v>
      </c>
    </row>
    <row r="157" spans="1:8" s="131" customFormat="1" ht="25.5" x14ac:dyDescent="0.25">
      <c r="A157" s="136"/>
      <c r="B157" s="137"/>
      <c r="C157" s="135">
        <v>3232</v>
      </c>
      <c r="D157" s="135" t="s">
        <v>162</v>
      </c>
      <c r="E157" s="64"/>
      <c r="F157" s="64"/>
      <c r="G157" s="64">
        <v>14855.12</v>
      </c>
      <c r="H157" s="64" t="e">
        <f t="shared" si="45"/>
        <v>#DIV/0!</v>
      </c>
    </row>
    <row r="158" spans="1:8" s="131" customFormat="1" x14ac:dyDescent="0.25">
      <c r="A158" s="136"/>
      <c r="B158" s="137"/>
      <c r="C158" s="135">
        <v>3233</v>
      </c>
      <c r="D158" s="135" t="s">
        <v>274</v>
      </c>
      <c r="E158" s="64"/>
      <c r="F158" s="64"/>
      <c r="G158" s="64">
        <v>730</v>
      </c>
      <c r="H158" s="64" t="e">
        <f t="shared" si="45"/>
        <v>#DIV/0!</v>
      </c>
    </row>
    <row r="159" spans="1:8" s="131" customFormat="1" x14ac:dyDescent="0.25">
      <c r="A159" s="136"/>
      <c r="B159" s="137"/>
      <c r="C159" s="135">
        <v>3234</v>
      </c>
      <c r="D159" s="135" t="s">
        <v>177</v>
      </c>
      <c r="E159" s="64"/>
      <c r="F159" s="64"/>
      <c r="G159" s="64">
        <v>8461.2199999999993</v>
      </c>
      <c r="H159" s="64" t="e">
        <f t="shared" si="45"/>
        <v>#DIV/0!</v>
      </c>
    </row>
    <row r="160" spans="1:8" s="131" customFormat="1" ht="27.75" customHeight="1" x14ac:dyDescent="0.25">
      <c r="A160" s="136"/>
      <c r="B160" s="137"/>
      <c r="C160" s="135">
        <v>3235</v>
      </c>
      <c r="D160" s="135" t="s">
        <v>275</v>
      </c>
      <c r="E160" s="64"/>
      <c r="F160" s="64"/>
      <c r="G160" s="64">
        <v>300</v>
      </c>
      <c r="H160" s="64" t="e">
        <f t="shared" si="45"/>
        <v>#DIV/0!</v>
      </c>
    </row>
    <row r="161" spans="1:8" s="131" customFormat="1" x14ac:dyDescent="0.25">
      <c r="A161" s="136"/>
      <c r="B161" s="137"/>
      <c r="C161" s="135">
        <v>3237</v>
      </c>
      <c r="D161" s="135" t="s">
        <v>160</v>
      </c>
      <c r="E161" s="64"/>
      <c r="F161" s="64"/>
      <c r="G161" s="64">
        <v>6164.5</v>
      </c>
      <c r="H161" s="64" t="e">
        <f t="shared" si="45"/>
        <v>#DIV/0!</v>
      </c>
    </row>
    <row r="162" spans="1:8" s="131" customFormat="1" x14ac:dyDescent="0.25">
      <c r="A162" s="136"/>
      <c r="B162" s="137"/>
      <c r="C162" s="135">
        <v>3238</v>
      </c>
      <c r="D162" s="135" t="s">
        <v>168</v>
      </c>
      <c r="E162" s="64"/>
      <c r="F162" s="64"/>
      <c r="G162" s="64">
        <v>746.38</v>
      </c>
      <c r="H162" s="64" t="e">
        <f t="shared" si="45"/>
        <v>#DIV/0!</v>
      </c>
    </row>
    <row r="163" spans="1:8" s="131" customFormat="1" x14ac:dyDescent="0.25">
      <c r="A163" s="136"/>
      <c r="B163" s="137"/>
      <c r="C163" s="135">
        <v>3239</v>
      </c>
      <c r="D163" s="135" t="s">
        <v>148</v>
      </c>
      <c r="E163" s="64"/>
      <c r="F163" s="64"/>
      <c r="G163" s="64">
        <v>113.5</v>
      </c>
      <c r="H163" s="64" t="e">
        <f t="shared" si="45"/>
        <v>#DIV/0!</v>
      </c>
    </row>
    <row r="164" spans="1:8" s="131" customFormat="1" x14ac:dyDescent="0.25">
      <c r="A164" s="136"/>
      <c r="B164" s="137"/>
      <c r="C164" s="135">
        <v>3292</v>
      </c>
      <c r="D164" s="135" t="s">
        <v>276</v>
      </c>
      <c r="E164" s="64"/>
      <c r="F164" s="64"/>
      <c r="G164" s="64">
        <v>53.38</v>
      </c>
      <c r="H164" s="64" t="e">
        <f t="shared" si="45"/>
        <v>#DIV/0!</v>
      </c>
    </row>
    <row r="165" spans="1:8" s="131" customFormat="1" x14ac:dyDescent="0.25">
      <c r="A165" s="136"/>
      <c r="B165" s="137"/>
      <c r="C165" s="135">
        <v>3293</v>
      </c>
      <c r="D165" s="135" t="s">
        <v>179</v>
      </c>
      <c r="E165" s="64"/>
      <c r="F165" s="64"/>
      <c r="G165" s="64">
        <v>1543.17</v>
      </c>
      <c r="H165" s="64" t="e">
        <f t="shared" si="45"/>
        <v>#DIV/0!</v>
      </c>
    </row>
    <row r="166" spans="1:8" s="131" customFormat="1" x14ac:dyDescent="0.25">
      <c r="A166" s="136"/>
      <c r="B166" s="137"/>
      <c r="C166" s="135">
        <v>3294</v>
      </c>
      <c r="D166" s="135" t="s">
        <v>180</v>
      </c>
      <c r="E166" s="64"/>
      <c r="F166" s="64"/>
      <c r="G166" s="64">
        <v>108.09</v>
      </c>
      <c r="H166" s="64" t="e">
        <f t="shared" si="45"/>
        <v>#DIV/0!</v>
      </c>
    </row>
    <row r="167" spans="1:8" s="131" customFormat="1" x14ac:dyDescent="0.25">
      <c r="A167" s="136"/>
      <c r="B167" s="137"/>
      <c r="C167" s="135">
        <v>3295</v>
      </c>
      <c r="D167" s="135" t="s">
        <v>161</v>
      </c>
      <c r="E167" s="64"/>
      <c r="F167" s="64"/>
      <c r="G167" s="64">
        <v>284.83</v>
      </c>
      <c r="H167" s="64" t="e">
        <f t="shared" si="45"/>
        <v>#DIV/0!</v>
      </c>
    </row>
    <row r="168" spans="1:8" s="131" customFormat="1" ht="25.5" x14ac:dyDescent="0.25">
      <c r="A168" s="136"/>
      <c r="B168" s="137"/>
      <c r="C168" s="135">
        <v>3299</v>
      </c>
      <c r="D168" s="135" t="s">
        <v>169</v>
      </c>
      <c r="E168" s="64"/>
      <c r="F168" s="64"/>
      <c r="G168" s="64">
        <v>639.70000000000005</v>
      </c>
      <c r="H168" s="64" t="e">
        <f t="shared" si="45"/>
        <v>#DIV/0!</v>
      </c>
    </row>
    <row r="169" spans="1:8" x14ac:dyDescent="0.25">
      <c r="A169" s="55"/>
      <c r="B169" s="56">
        <v>34</v>
      </c>
      <c r="C169" s="57"/>
      <c r="D169" s="57" t="s">
        <v>56</v>
      </c>
      <c r="E169" s="64">
        <v>650</v>
      </c>
      <c r="F169" s="64"/>
      <c r="G169" s="64">
        <f>SUM(G170:G171)</f>
        <v>315.37</v>
      </c>
      <c r="H169" s="64">
        <f t="shared" si="45"/>
        <v>48.518461538461537</v>
      </c>
    </row>
    <row r="170" spans="1:8" s="131" customFormat="1" ht="25.5" x14ac:dyDescent="0.25">
      <c r="A170" s="136"/>
      <c r="B170" s="137"/>
      <c r="C170" s="135">
        <v>3431</v>
      </c>
      <c r="D170" s="135" t="s">
        <v>181</v>
      </c>
      <c r="E170" s="64"/>
      <c r="F170" s="64"/>
      <c r="G170" s="64">
        <v>309.41000000000003</v>
      </c>
      <c r="H170" s="64" t="e">
        <f t="shared" si="45"/>
        <v>#DIV/0!</v>
      </c>
    </row>
    <row r="171" spans="1:8" s="131" customFormat="1" x14ac:dyDescent="0.25">
      <c r="A171" s="136"/>
      <c r="B171" s="137"/>
      <c r="C171" s="135">
        <v>3433</v>
      </c>
      <c r="D171" s="135" t="s">
        <v>173</v>
      </c>
      <c r="E171" s="64"/>
      <c r="F171" s="64"/>
      <c r="G171" s="64">
        <v>5.96</v>
      </c>
      <c r="H171" s="64" t="e">
        <f t="shared" si="45"/>
        <v>#DIV/0!</v>
      </c>
    </row>
    <row r="172" spans="1:8" x14ac:dyDescent="0.25">
      <c r="A172" s="264" t="s">
        <v>116</v>
      </c>
      <c r="B172" s="265"/>
      <c r="C172" s="266"/>
      <c r="D172" s="84" t="s">
        <v>94</v>
      </c>
      <c r="E172" s="82">
        <f>E173</f>
        <v>2997000</v>
      </c>
      <c r="F172" s="82">
        <f t="shared" ref="F172:G172" si="48">F173</f>
        <v>0</v>
      </c>
      <c r="G172" s="82">
        <f t="shared" si="48"/>
        <v>1309386.29</v>
      </c>
      <c r="H172" s="82">
        <f t="shared" si="45"/>
        <v>43.689899566232896</v>
      </c>
    </row>
    <row r="173" spans="1:8" x14ac:dyDescent="0.25">
      <c r="A173" s="55">
        <v>3</v>
      </c>
      <c r="B173" s="56"/>
      <c r="C173" s="57"/>
      <c r="D173" s="57" t="s">
        <v>15</v>
      </c>
      <c r="E173" s="64">
        <f>E174+E179</f>
        <v>2997000</v>
      </c>
      <c r="F173" s="64">
        <f t="shared" ref="F173:G173" si="49">F174+F179</f>
        <v>0</v>
      </c>
      <c r="G173" s="64">
        <f t="shared" si="49"/>
        <v>1309386.29</v>
      </c>
      <c r="H173" s="64">
        <f t="shared" si="45"/>
        <v>43.689899566232896</v>
      </c>
    </row>
    <row r="174" spans="1:8" x14ac:dyDescent="0.25">
      <c r="A174" s="55"/>
      <c r="B174" s="56">
        <v>31</v>
      </c>
      <c r="C174" s="57"/>
      <c r="D174" s="57" t="s">
        <v>16</v>
      </c>
      <c r="E174" s="64">
        <v>2907000</v>
      </c>
      <c r="F174" s="64"/>
      <c r="G174" s="64">
        <f>SUM(G175:G178)</f>
        <v>1263570.26</v>
      </c>
      <c r="H174" s="64">
        <f t="shared" si="45"/>
        <v>43.466469212246302</v>
      </c>
    </row>
    <row r="175" spans="1:8" x14ac:dyDescent="0.25">
      <c r="A175" s="116"/>
      <c r="B175" s="117"/>
      <c r="C175" s="118">
        <v>3111</v>
      </c>
      <c r="D175" s="118" t="s">
        <v>154</v>
      </c>
      <c r="E175" s="64"/>
      <c r="F175" s="64"/>
      <c r="G175" s="64">
        <v>1052563.2</v>
      </c>
      <c r="H175" s="64" t="e">
        <f t="shared" si="45"/>
        <v>#DIV/0!</v>
      </c>
    </row>
    <row r="176" spans="1:8" x14ac:dyDescent="0.25">
      <c r="A176" s="116"/>
      <c r="B176" s="117"/>
      <c r="C176" s="118">
        <v>3113</v>
      </c>
      <c r="D176" s="118" t="s">
        <v>273</v>
      </c>
      <c r="E176" s="64"/>
      <c r="F176" s="64"/>
      <c r="G176" s="64">
        <v>725.28</v>
      </c>
      <c r="H176" s="64" t="e">
        <f t="shared" si="45"/>
        <v>#DIV/0!</v>
      </c>
    </row>
    <row r="177" spans="1:8" x14ac:dyDescent="0.25">
      <c r="A177" s="116"/>
      <c r="B177" s="117"/>
      <c r="C177" s="118">
        <v>3121</v>
      </c>
      <c r="D177" s="118" t="s">
        <v>155</v>
      </c>
      <c r="E177" s="64"/>
      <c r="F177" s="64"/>
      <c r="G177" s="64">
        <v>42886.1</v>
      </c>
      <c r="H177" s="64" t="e">
        <f t="shared" si="45"/>
        <v>#DIV/0!</v>
      </c>
    </row>
    <row r="178" spans="1:8" ht="25.5" x14ac:dyDescent="0.25">
      <c r="A178" s="116"/>
      <c r="B178" s="117"/>
      <c r="C178" s="118">
        <v>3132</v>
      </c>
      <c r="D178" s="118" t="s">
        <v>156</v>
      </c>
      <c r="E178" s="64"/>
      <c r="F178" s="64"/>
      <c r="G178" s="64">
        <v>167395.68</v>
      </c>
      <c r="H178" s="64" t="e">
        <f t="shared" si="45"/>
        <v>#DIV/0!</v>
      </c>
    </row>
    <row r="179" spans="1:8" x14ac:dyDescent="0.25">
      <c r="A179" s="55">
        <v>32</v>
      </c>
      <c r="B179" s="56"/>
      <c r="C179" s="57"/>
      <c r="D179" s="57" t="s">
        <v>28</v>
      </c>
      <c r="E179" s="64">
        <v>90000</v>
      </c>
      <c r="F179" s="64"/>
      <c r="G179" s="64">
        <f>SUM(G180:G183)</f>
        <v>45816.03</v>
      </c>
      <c r="H179" s="64">
        <f t="shared" si="45"/>
        <v>50.906699999999994</v>
      </c>
    </row>
    <row r="180" spans="1:8" x14ac:dyDescent="0.25">
      <c r="A180" s="116"/>
      <c r="B180" s="117"/>
      <c r="C180" s="118">
        <v>3211</v>
      </c>
      <c r="D180" s="118" t="s">
        <v>145</v>
      </c>
      <c r="E180" s="64"/>
      <c r="F180" s="64"/>
      <c r="G180" s="64">
        <v>0</v>
      </c>
      <c r="H180" s="64" t="e">
        <f t="shared" si="45"/>
        <v>#DIV/0!</v>
      </c>
    </row>
    <row r="181" spans="1:8" ht="25.5" x14ac:dyDescent="0.25">
      <c r="A181" s="116"/>
      <c r="B181" s="117"/>
      <c r="C181" s="118">
        <v>3212</v>
      </c>
      <c r="D181" s="118" t="s">
        <v>157</v>
      </c>
      <c r="E181" s="64"/>
      <c r="F181" s="64"/>
      <c r="G181" s="64">
        <v>44325.03</v>
      </c>
      <c r="H181" s="64" t="e">
        <f t="shared" si="45"/>
        <v>#DIV/0!</v>
      </c>
    </row>
    <row r="182" spans="1:8" ht="25.5" customHeight="1" x14ac:dyDescent="0.25">
      <c r="A182" s="116"/>
      <c r="B182" s="117"/>
      <c r="C182" s="118">
        <v>3231</v>
      </c>
      <c r="D182" s="118" t="s">
        <v>147</v>
      </c>
      <c r="E182" s="64"/>
      <c r="F182" s="64"/>
      <c r="G182" s="64">
        <v>875</v>
      </c>
      <c r="H182" s="64" t="e">
        <f t="shared" si="45"/>
        <v>#DIV/0!</v>
      </c>
    </row>
    <row r="183" spans="1:8" x14ac:dyDescent="0.25">
      <c r="A183" s="116"/>
      <c r="B183" s="117"/>
      <c r="C183" s="118">
        <v>3295</v>
      </c>
      <c r="D183" s="118" t="s">
        <v>161</v>
      </c>
      <c r="E183" s="64"/>
      <c r="F183" s="64"/>
      <c r="G183" s="64">
        <v>616</v>
      </c>
      <c r="H183" s="64" t="e">
        <f t="shared" si="45"/>
        <v>#DIV/0!</v>
      </c>
    </row>
    <row r="184" spans="1:8" s="131" customFormat="1" ht="15" customHeight="1" x14ac:dyDescent="0.25">
      <c r="A184" s="264" t="s">
        <v>101</v>
      </c>
      <c r="B184" s="265"/>
      <c r="C184" s="266"/>
      <c r="D184" s="200" t="s">
        <v>141</v>
      </c>
      <c r="E184" s="82">
        <f>E185</f>
        <v>573.04999999999995</v>
      </c>
      <c r="F184" s="82"/>
      <c r="G184" s="82">
        <f>G185</f>
        <v>247.9</v>
      </c>
      <c r="H184" s="82">
        <f t="shared" si="45"/>
        <v>43.25975045807521</v>
      </c>
    </row>
    <row r="185" spans="1:8" s="131" customFormat="1" x14ac:dyDescent="0.25">
      <c r="A185" s="136">
        <v>3</v>
      </c>
      <c r="B185" s="137"/>
      <c r="C185" s="135"/>
      <c r="D185" s="135" t="s">
        <v>15</v>
      </c>
      <c r="E185" s="64">
        <f>E186</f>
        <v>573.04999999999995</v>
      </c>
      <c r="F185" s="64"/>
      <c r="G185" s="64">
        <f>G186</f>
        <v>247.9</v>
      </c>
      <c r="H185" s="64">
        <f t="shared" si="45"/>
        <v>43.25975045807521</v>
      </c>
    </row>
    <row r="186" spans="1:8" s="131" customFormat="1" x14ac:dyDescent="0.25">
      <c r="A186" s="136"/>
      <c r="B186" s="137">
        <v>32</v>
      </c>
      <c r="C186" s="135"/>
      <c r="D186" s="135" t="s">
        <v>28</v>
      </c>
      <c r="E186" s="64">
        <v>573.04999999999995</v>
      </c>
      <c r="F186" s="64"/>
      <c r="G186" s="64">
        <f>SUM(G187:G190)</f>
        <v>247.9</v>
      </c>
      <c r="H186" s="64">
        <f t="shared" si="45"/>
        <v>43.25975045807521</v>
      </c>
    </row>
    <row r="187" spans="1:8" s="131" customFormat="1" x14ac:dyDescent="0.25">
      <c r="A187" s="136"/>
      <c r="B187" s="137"/>
      <c r="C187" s="135">
        <v>3211</v>
      </c>
      <c r="D187" s="135" t="s">
        <v>145</v>
      </c>
      <c r="E187" s="64"/>
      <c r="F187" s="64"/>
      <c r="G187" s="64">
        <v>45</v>
      </c>
      <c r="H187" s="64" t="e">
        <f t="shared" si="45"/>
        <v>#DIV/0!</v>
      </c>
    </row>
    <row r="188" spans="1:8" s="131" customFormat="1" ht="25.5" x14ac:dyDescent="0.25">
      <c r="A188" s="136"/>
      <c r="B188" s="137"/>
      <c r="C188" s="135">
        <v>3214</v>
      </c>
      <c r="D188" s="135" t="s">
        <v>159</v>
      </c>
      <c r="E188" s="64"/>
      <c r="F188" s="64"/>
      <c r="G188" s="64">
        <v>137.91</v>
      </c>
      <c r="H188" s="64" t="e">
        <f t="shared" si="45"/>
        <v>#DIV/0!</v>
      </c>
    </row>
    <row r="189" spans="1:8" s="131" customFormat="1" ht="25.5" x14ac:dyDescent="0.25">
      <c r="A189" s="136"/>
      <c r="B189" s="137"/>
      <c r="C189" s="135">
        <v>3221</v>
      </c>
      <c r="D189" s="135" t="s">
        <v>146</v>
      </c>
      <c r="E189" s="64"/>
      <c r="F189" s="64"/>
      <c r="G189" s="64">
        <v>45.08</v>
      </c>
      <c r="H189" s="64" t="e">
        <f t="shared" si="45"/>
        <v>#DIV/0!</v>
      </c>
    </row>
    <row r="190" spans="1:8" s="131" customFormat="1" ht="26.25" customHeight="1" x14ac:dyDescent="0.25">
      <c r="A190" s="136"/>
      <c r="B190" s="137"/>
      <c r="C190" s="135">
        <v>3236</v>
      </c>
      <c r="D190" s="135" t="s">
        <v>178</v>
      </c>
      <c r="E190" s="64"/>
      <c r="F190" s="64"/>
      <c r="G190" s="64">
        <v>19.91</v>
      </c>
      <c r="H190" s="64" t="e">
        <f t="shared" si="45"/>
        <v>#DIV/0!</v>
      </c>
    </row>
    <row r="191" spans="1:8" x14ac:dyDescent="0.25">
      <c r="A191" s="264" t="s">
        <v>135</v>
      </c>
      <c r="B191" s="265"/>
      <c r="C191" s="266"/>
      <c r="D191" s="109" t="s">
        <v>136</v>
      </c>
      <c r="E191" s="82">
        <v>0</v>
      </c>
      <c r="F191" s="82">
        <f>F192</f>
        <v>0</v>
      </c>
      <c r="G191" s="82">
        <f>G192</f>
        <v>1195</v>
      </c>
      <c r="H191" s="82" t="e">
        <f t="shared" si="45"/>
        <v>#DIV/0!</v>
      </c>
    </row>
    <row r="192" spans="1:8" x14ac:dyDescent="0.25">
      <c r="A192" s="110">
        <v>3</v>
      </c>
      <c r="B192" s="111"/>
      <c r="C192" s="112"/>
      <c r="D192" s="112" t="s">
        <v>15</v>
      </c>
      <c r="E192" s="64">
        <v>0</v>
      </c>
      <c r="F192" s="64">
        <f>F193</f>
        <v>0</v>
      </c>
      <c r="G192" s="64">
        <f>G193</f>
        <v>1195</v>
      </c>
      <c r="H192" s="64" t="e">
        <f t="shared" si="45"/>
        <v>#DIV/0!</v>
      </c>
    </row>
    <row r="193" spans="1:8" x14ac:dyDescent="0.25">
      <c r="A193" s="110"/>
      <c r="B193" s="111">
        <v>32</v>
      </c>
      <c r="C193" s="112"/>
      <c r="D193" s="112" t="s">
        <v>28</v>
      </c>
      <c r="E193" s="64"/>
      <c r="F193" s="64">
        <v>0</v>
      </c>
      <c r="G193" s="64">
        <f>G194</f>
        <v>1195</v>
      </c>
      <c r="H193" s="64" t="e">
        <f t="shared" si="45"/>
        <v>#DIV/0!</v>
      </c>
    </row>
    <row r="194" spans="1:8" ht="25.5" x14ac:dyDescent="0.25">
      <c r="A194" s="116"/>
      <c r="B194" s="117"/>
      <c r="C194" s="118">
        <v>3221</v>
      </c>
      <c r="D194" s="135" t="s">
        <v>146</v>
      </c>
      <c r="E194" s="64"/>
      <c r="F194" s="64"/>
      <c r="G194" s="64">
        <v>1195</v>
      </c>
      <c r="H194" s="64" t="e">
        <f t="shared" si="45"/>
        <v>#DIV/0!</v>
      </c>
    </row>
    <row r="195" spans="1:8" ht="38.25" x14ac:dyDescent="0.25">
      <c r="A195" s="277" t="s">
        <v>117</v>
      </c>
      <c r="B195" s="278"/>
      <c r="C195" s="279"/>
      <c r="D195" s="79" t="s">
        <v>118</v>
      </c>
      <c r="E195" s="81">
        <f>E196+E200+E206+E210+E215+E219+E223+E229</f>
        <v>17441.010000000002</v>
      </c>
      <c r="F195" s="81">
        <v>0</v>
      </c>
      <c r="G195" s="81">
        <f>G196+G200+G206+G210+G215+G219+G223+G229</f>
        <v>10559.550000000001</v>
      </c>
      <c r="H195" s="81">
        <f t="shared" si="45"/>
        <v>60.544372143585726</v>
      </c>
    </row>
    <row r="196" spans="1:8" ht="15" customHeight="1" x14ac:dyDescent="0.25">
      <c r="A196" s="264" t="s">
        <v>137</v>
      </c>
      <c r="B196" s="265"/>
      <c r="C196" s="266"/>
      <c r="D196" s="84" t="s">
        <v>12</v>
      </c>
      <c r="E196" s="97">
        <f t="shared" ref="E196:F196" si="50">E197</f>
        <v>4480.01</v>
      </c>
      <c r="F196" s="97">
        <f t="shared" si="50"/>
        <v>0</v>
      </c>
      <c r="G196" s="97">
        <f>G197</f>
        <v>4480.01</v>
      </c>
      <c r="H196" s="97">
        <f t="shared" si="45"/>
        <v>100</v>
      </c>
    </row>
    <row r="197" spans="1:8" x14ac:dyDescent="0.25">
      <c r="A197" s="70">
        <v>3</v>
      </c>
      <c r="B197" s="71"/>
      <c r="C197" s="72"/>
      <c r="D197" s="72" t="s">
        <v>15</v>
      </c>
      <c r="E197" s="64">
        <f>E198</f>
        <v>4480.01</v>
      </c>
      <c r="F197" s="64">
        <f>F198</f>
        <v>0</v>
      </c>
      <c r="G197" s="64">
        <f>G198</f>
        <v>4480.01</v>
      </c>
      <c r="H197" s="64">
        <f t="shared" si="45"/>
        <v>100</v>
      </c>
    </row>
    <row r="198" spans="1:8" x14ac:dyDescent="0.25">
      <c r="A198" s="70"/>
      <c r="B198" s="71">
        <v>32</v>
      </c>
      <c r="C198" s="72"/>
      <c r="D198" s="72" t="s">
        <v>28</v>
      </c>
      <c r="E198" s="64">
        <v>4480.01</v>
      </c>
      <c r="F198" s="64"/>
      <c r="G198" s="64">
        <f>G199</f>
        <v>4480.01</v>
      </c>
      <c r="H198" s="64">
        <f t="shared" si="45"/>
        <v>100</v>
      </c>
    </row>
    <row r="199" spans="1:8" s="131" customFormat="1" ht="25.5" x14ac:dyDescent="0.25">
      <c r="A199" s="136"/>
      <c r="B199" s="137"/>
      <c r="C199" s="135">
        <v>3232</v>
      </c>
      <c r="D199" s="135" t="s">
        <v>162</v>
      </c>
      <c r="E199" s="96"/>
      <c r="F199" s="64"/>
      <c r="G199" s="64">
        <v>4480.01</v>
      </c>
      <c r="H199" s="64" t="e">
        <f t="shared" si="45"/>
        <v>#DIV/0!</v>
      </c>
    </row>
    <row r="200" spans="1:8" ht="15" customHeight="1" x14ac:dyDescent="0.25">
      <c r="A200" s="264" t="s">
        <v>113</v>
      </c>
      <c r="B200" s="265"/>
      <c r="C200" s="266"/>
      <c r="D200" s="84" t="s">
        <v>46</v>
      </c>
      <c r="E200" s="82">
        <f>E201+E203</f>
        <v>5900</v>
      </c>
      <c r="F200" s="82">
        <f t="shared" ref="F200:G200" si="51">F201+F203</f>
        <v>0</v>
      </c>
      <c r="G200" s="82">
        <f t="shared" si="51"/>
        <v>3818.1</v>
      </c>
      <c r="H200" s="82">
        <f t="shared" si="45"/>
        <v>64.713559322033902</v>
      </c>
    </row>
    <row r="201" spans="1:8" x14ac:dyDescent="0.25">
      <c r="A201" s="55">
        <v>3</v>
      </c>
      <c r="B201" s="56"/>
      <c r="C201" s="57"/>
      <c r="D201" s="57" t="s">
        <v>15</v>
      </c>
      <c r="E201" s="64">
        <f>E202</f>
        <v>2579</v>
      </c>
      <c r="F201" s="64">
        <f t="shared" ref="F201:G201" si="52">F202</f>
        <v>0</v>
      </c>
      <c r="G201" s="64">
        <f t="shared" si="52"/>
        <v>0</v>
      </c>
      <c r="H201" s="64">
        <f t="shared" si="45"/>
        <v>0</v>
      </c>
    </row>
    <row r="202" spans="1:8" x14ac:dyDescent="0.25">
      <c r="A202" s="55">
        <v>32</v>
      </c>
      <c r="B202" s="56"/>
      <c r="C202" s="57"/>
      <c r="D202" s="57" t="s">
        <v>28</v>
      </c>
      <c r="E202" s="64">
        <v>2579</v>
      </c>
      <c r="F202" s="64"/>
      <c r="G202" s="64">
        <v>0</v>
      </c>
      <c r="H202" s="64">
        <f t="shared" si="45"/>
        <v>0</v>
      </c>
    </row>
    <row r="203" spans="1:8" ht="25.5" x14ac:dyDescent="0.25">
      <c r="A203" s="55">
        <v>4</v>
      </c>
      <c r="B203" s="56"/>
      <c r="C203" s="57"/>
      <c r="D203" s="57" t="s">
        <v>17</v>
      </c>
      <c r="E203" s="64">
        <f>E204</f>
        <v>3321</v>
      </c>
      <c r="F203" s="64">
        <v>0</v>
      </c>
      <c r="G203" s="64">
        <f t="shared" ref="G203" si="53">G204</f>
        <v>3818.1</v>
      </c>
      <c r="H203" s="64">
        <f t="shared" si="45"/>
        <v>114.9683830171635</v>
      </c>
    </row>
    <row r="204" spans="1:8" ht="25.5" x14ac:dyDescent="0.25">
      <c r="A204" s="55"/>
      <c r="B204" s="56">
        <v>42</v>
      </c>
      <c r="C204" s="57"/>
      <c r="D204" s="57" t="s">
        <v>36</v>
      </c>
      <c r="E204" s="64">
        <v>3321</v>
      </c>
      <c r="F204" s="64"/>
      <c r="G204" s="64">
        <f>G205</f>
        <v>3818.1</v>
      </c>
      <c r="H204" s="64">
        <f t="shared" ref="H204:H251" si="54">G204/E204*100</f>
        <v>114.9683830171635</v>
      </c>
    </row>
    <row r="205" spans="1:8" x14ac:dyDescent="0.25">
      <c r="A205" s="116"/>
      <c r="B205" s="117"/>
      <c r="C205" s="118">
        <v>4221</v>
      </c>
      <c r="D205" s="118" t="s">
        <v>149</v>
      </c>
      <c r="E205" s="64">
        <v>0</v>
      </c>
      <c r="F205" s="64"/>
      <c r="G205" s="64">
        <v>3818.1</v>
      </c>
      <c r="H205" s="64" t="e">
        <f t="shared" si="54"/>
        <v>#DIV/0!</v>
      </c>
    </row>
    <row r="206" spans="1:8" s="131" customFormat="1" ht="15" customHeight="1" x14ac:dyDescent="0.25">
      <c r="A206" s="264" t="s">
        <v>268</v>
      </c>
      <c r="B206" s="265"/>
      <c r="C206" s="266"/>
      <c r="D206" s="200"/>
      <c r="E206" s="82">
        <f>E207</f>
        <v>1961.44</v>
      </c>
      <c r="F206" s="82">
        <v>0</v>
      </c>
      <c r="G206" s="82">
        <f>G207</f>
        <v>1961.44</v>
      </c>
      <c r="H206" s="82">
        <f t="shared" si="54"/>
        <v>100</v>
      </c>
    </row>
    <row r="207" spans="1:8" s="131" customFormat="1" ht="25.5" x14ac:dyDescent="0.25">
      <c r="A207" s="136">
        <v>4</v>
      </c>
      <c r="B207" s="137"/>
      <c r="C207" s="135"/>
      <c r="D207" s="135" t="s">
        <v>17</v>
      </c>
      <c r="E207" s="64">
        <f>E208</f>
        <v>1961.44</v>
      </c>
      <c r="F207" s="64"/>
      <c r="G207" s="64">
        <f>G208</f>
        <v>1961.44</v>
      </c>
      <c r="H207" s="64">
        <f t="shared" si="54"/>
        <v>100</v>
      </c>
    </row>
    <row r="208" spans="1:8" s="131" customFormat="1" ht="25.5" x14ac:dyDescent="0.25">
      <c r="A208" s="136"/>
      <c r="B208" s="137">
        <v>42</v>
      </c>
      <c r="C208" s="135"/>
      <c r="D208" s="135" t="s">
        <v>36</v>
      </c>
      <c r="E208" s="64">
        <v>1961.44</v>
      </c>
      <c r="F208" s="64"/>
      <c r="G208" s="64">
        <f>G209</f>
        <v>1961.44</v>
      </c>
      <c r="H208" s="64">
        <f t="shared" si="54"/>
        <v>100</v>
      </c>
    </row>
    <row r="209" spans="1:8" s="131" customFormat="1" x14ac:dyDescent="0.25">
      <c r="A209" s="136"/>
      <c r="B209" s="137"/>
      <c r="C209" s="135">
        <v>4221</v>
      </c>
      <c r="D209" s="135" t="s">
        <v>149</v>
      </c>
      <c r="E209" s="64"/>
      <c r="F209" s="64"/>
      <c r="G209" s="64">
        <v>1961.44</v>
      </c>
      <c r="H209" s="64" t="e">
        <f t="shared" si="54"/>
        <v>#DIV/0!</v>
      </c>
    </row>
    <row r="210" spans="1:8" ht="25.5" x14ac:dyDescent="0.25">
      <c r="A210" s="264" t="s">
        <v>114</v>
      </c>
      <c r="B210" s="265"/>
      <c r="C210" s="266"/>
      <c r="D210" s="84" t="s">
        <v>115</v>
      </c>
      <c r="E210" s="82">
        <f t="shared" ref="E210:E211" si="55">E211</f>
        <v>0</v>
      </c>
      <c r="F210" s="82">
        <f>F211</f>
        <v>0</v>
      </c>
      <c r="G210" s="82">
        <f t="shared" ref="G210:G211" si="56">G211</f>
        <v>0</v>
      </c>
      <c r="H210" s="82" t="e">
        <f t="shared" si="54"/>
        <v>#DIV/0!</v>
      </c>
    </row>
    <row r="211" spans="1:8" x14ac:dyDescent="0.25">
      <c r="A211" s="55">
        <v>3</v>
      </c>
      <c r="B211" s="56"/>
      <c r="C211" s="57"/>
      <c r="D211" s="57" t="s">
        <v>15</v>
      </c>
      <c r="E211" s="64">
        <f t="shared" si="55"/>
        <v>0</v>
      </c>
      <c r="F211" s="64">
        <f>F212</f>
        <v>0</v>
      </c>
      <c r="G211" s="64">
        <f t="shared" si="56"/>
        <v>0</v>
      </c>
      <c r="H211" s="64" t="e">
        <f t="shared" si="54"/>
        <v>#DIV/0!</v>
      </c>
    </row>
    <row r="212" spans="1:8" x14ac:dyDescent="0.25">
      <c r="A212" s="55"/>
      <c r="B212" s="56">
        <v>32</v>
      </c>
      <c r="C212" s="57"/>
      <c r="D212" s="57" t="s">
        <v>28</v>
      </c>
      <c r="E212" s="64">
        <v>0</v>
      </c>
      <c r="F212" s="64">
        <v>0</v>
      </c>
      <c r="G212" s="64">
        <f>G213+G214</f>
        <v>0</v>
      </c>
      <c r="H212" s="64" t="e">
        <f t="shared" si="54"/>
        <v>#DIV/0!</v>
      </c>
    </row>
    <row r="213" spans="1:8" s="131" customFormat="1" ht="25.5" x14ac:dyDescent="0.25">
      <c r="A213" s="136"/>
      <c r="B213" s="137"/>
      <c r="C213" s="135">
        <v>3232</v>
      </c>
      <c r="D213" s="135" t="s">
        <v>162</v>
      </c>
      <c r="E213" s="64"/>
      <c r="F213" s="64"/>
      <c r="G213" s="64">
        <v>0</v>
      </c>
      <c r="H213" s="64" t="e">
        <f t="shared" si="54"/>
        <v>#DIV/0!</v>
      </c>
    </row>
    <row r="214" spans="1:8" s="131" customFormat="1" x14ac:dyDescent="0.25">
      <c r="A214" s="136"/>
      <c r="B214" s="137"/>
      <c r="C214" s="135">
        <v>3237</v>
      </c>
      <c r="D214" s="135" t="s">
        <v>160</v>
      </c>
      <c r="E214" s="64"/>
      <c r="F214" s="64"/>
      <c r="G214" s="64">
        <v>0</v>
      </c>
      <c r="H214" s="64" t="e">
        <f t="shared" si="54"/>
        <v>#DIV/0!</v>
      </c>
    </row>
    <row r="215" spans="1:8" ht="25.5" customHeight="1" x14ac:dyDescent="0.25">
      <c r="A215" s="264" t="s">
        <v>127</v>
      </c>
      <c r="B215" s="265"/>
      <c r="C215" s="266"/>
      <c r="D215" s="84" t="s">
        <v>128</v>
      </c>
      <c r="E215" s="82">
        <f t="shared" ref="E215:F215" si="57">E216</f>
        <v>500</v>
      </c>
      <c r="F215" s="82">
        <f t="shared" si="57"/>
        <v>0</v>
      </c>
      <c r="G215" s="82">
        <f>G216</f>
        <v>0</v>
      </c>
      <c r="H215" s="82">
        <f t="shared" si="54"/>
        <v>0</v>
      </c>
    </row>
    <row r="216" spans="1:8" x14ac:dyDescent="0.25">
      <c r="A216" s="55">
        <v>3</v>
      </c>
      <c r="B216" s="56"/>
      <c r="C216" s="57"/>
      <c r="D216" s="57" t="s">
        <v>15</v>
      </c>
      <c r="E216" s="64">
        <f t="shared" ref="E216:F216" si="58">E217</f>
        <v>500</v>
      </c>
      <c r="F216" s="64">
        <f t="shared" si="58"/>
        <v>0</v>
      </c>
      <c r="G216" s="64">
        <f>G217</f>
        <v>0</v>
      </c>
      <c r="H216" s="64">
        <f t="shared" si="54"/>
        <v>0</v>
      </c>
    </row>
    <row r="217" spans="1:8" x14ac:dyDescent="0.25">
      <c r="A217" s="55"/>
      <c r="B217" s="56">
        <v>32</v>
      </c>
      <c r="C217" s="57"/>
      <c r="D217" s="57" t="s">
        <v>28</v>
      </c>
      <c r="E217" s="64">
        <v>500</v>
      </c>
      <c r="F217" s="64"/>
      <c r="G217" s="64">
        <f>G218</f>
        <v>0</v>
      </c>
      <c r="H217" s="64">
        <f t="shared" si="54"/>
        <v>0</v>
      </c>
    </row>
    <row r="218" spans="1:8" ht="25.5" x14ac:dyDescent="0.25">
      <c r="A218" s="116"/>
      <c r="B218" s="117"/>
      <c r="C218" s="118">
        <v>3232</v>
      </c>
      <c r="D218" s="118" t="s">
        <v>162</v>
      </c>
      <c r="E218" s="64"/>
      <c r="F218" s="64"/>
      <c r="G218" s="64">
        <v>0</v>
      </c>
      <c r="H218" s="64" t="e">
        <f t="shared" si="54"/>
        <v>#DIV/0!</v>
      </c>
    </row>
    <row r="219" spans="1:8" ht="25.5" x14ac:dyDescent="0.25">
      <c r="A219" s="264" t="s">
        <v>119</v>
      </c>
      <c r="B219" s="265"/>
      <c r="C219" s="266"/>
      <c r="D219" s="84" t="s">
        <v>120</v>
      </c>
      <c r="E219" s="82">
        <f t="shared" ref="E219" si="59">E220</f>
        <v>0.02</v>
      </c>
      <c r="F219" s="82">
        <f>F220</f>
        <v>0</v>
      </c>
      <c r="G219" s="82">
        <f t="shared" ref="G219" si="60">G220</f>
        <v>0</v>
      </c>
      <c r="H219" s="82">
        <f t="shared" si="54"/>
        <v>0</v>
      </c>
    </row>
    <row r="220" spans="1:8" x14ac:dyDescent="0.25">
      <c r="A220" s="148">
        <v>3</v>
      </c>
      <c r="B220" s="149"/>
      <c r="C220" s="150"/>
      <c r="D220" s="57" t="s">
        <v>15</v>
      </c>
      <c r="E220" s="64">
        <f>E221</f>
        <v>0.02</v>
      </c>
      <c r="F220" s="64">
        <f>F221</f>
        <v>0</v>
      </c>
      <c r="G220" s="64">
        <f>G221</f>
        <v>0</v>
      </c>
      <c r="H220" s="64">
        <f t="shared" si="54"/>
        <v>0</v>
      </c>
    </row>
    <row r="221" spans="1:8" x14ac:dyDescent="0.25">
      <c r="A221" s="214"/>
      <c r="B221" s="149">
        <v>32</v>
      </c>
      <c r="C221" s="135"/>
      <c r="D221" s="57" t="s">
        <v>28</v>
      </c>
      <c r="E221" s="64">
        <v>0.02</v>
      </c>
      <c r="F221" s="64"/>
      <c r="G221" s="64">
        <f>G222</f>
        <v>0</v>
      </c>
      <c r="H221" s="64">
        <f t="shared" si="54"/>
        <v>0</v>
      </c>
    </row>
    <row r="222" spans="1:8" ht="25.5" x14ac:dyDescent="0.25">
      <c r="B222" s="137"/>
      <c r="C222" s="135">
        <v>3232</v>
      </c>
      <c r="D222" s="118" t="s">
        <v>162</v>
      </c>
      <c r="E222" s="64"/>
      <c r="F222" s="64"/>
      <c r="G222" s="64">
        <v>0</v>
      </c>
      <c r="H222" s="64" t="e">
        <f t="shared" si="54"/>
        <v>#DIV/0!</v>
      </c>
    </row>
    <row r="223" spans="1:8" x14ac:dyDescent="0.25">
      <c r="A223" s="264" t="s">
        <v>121</v>
      </c>
      <c r="B223" s="272"/>
      <c r="C223" s="273"/>
      <c r="D223" s="84" t="s">
        <v>94</v>
      </c>
      <c r="E223" s="82">
        <f t="shared" ref="E223" si="61">E224+E227</f>
        <v>3099.54</v>
      </c>
      <c r="F223" s="82">
        <f>F224+F227</f>
        <v>0</v>
      </c>
      <c r="G223" s="82">
        <f>G224</f>
        <v>0</v>
      </c>
      <c r="H223" s="82">
        <f t="shared" si="54"/>
        <v>0</v>
      </c>
    </row>
    <row r="224" spans="1:8" x14ac:dyDescent="0.25">
      <c r="A224" s="61">
        <v>3</v>
      </c>
      <c r="B224" s="62"/>
      <c r="C224" s="63"/>
      <c r="D224" s="135" t="s">
        <v>15</v>
      </c>
      <c r="E224" s="64"/>
      <c r="F224" s="64">
        <f>F225</f>
        <v>0</v>
      </c>
      <c r="G224" s="64">
        <f>G225</f>
        <v>0</v>
      </c>
      <c r="H224" s="64" t="e">
        <f t="shared" si="54"/>
        <v>#DIV/0!</v>
      </c>
    </row>
    <row r="225" spans="1:8" x14ac:dyDescent="0.25">
      <c r="A225" s="210"/>
      <c r="B225" s="211">
        <v>32</v>
      </c>
      <c r="C225" s="63"/>
      <c r="D225" s="63" t="s">
        <v>28</v>
      </c>
      <c r="E225" s="64"/>
      <c r="F225" s="64">
        <v>0</v>
      </c>
      <c r="G225" s="64">
        <f>G226</f>
        <v>0</v>
      </c>
      <c r="H225" s="64" t="e">
        <f t="shared" si="54"/>
        <v>#DIV/0!</v>
      </c>
    </row>
    <row r="226" spans="1:8" ht="25.5" x14ac:dyDescent="0.25">
      <c r="A226" s="288"/>
      <c r="B226" s="288"/>
      <c r="C226" s="63">
        <v>3232</v>
      </c>
      <c r="D226" s="118" t="s">
        <v>162</v>
      </c>
      <c r="E226" s="64"/>
      <c r="F226" s="64"/>
      <c r="G226" s="64">
        <v>0</v>
      </c>
      <c r="H226" s="64" t="e">
        <f t="shared" si="54"/>
        <v>#DIV/0!</v>
      </c>
    </row>
    <row r="227" spans="1:8" ht="25.5" x14ac:dyDescent="0.25">
      <c r="A227" s="212">
        <v>4</v>
      </c>
      <c r="B227" s="213"/>
      <c r="C227" s="57"/>
      <c r="D227" s="57" t="s">
        <v>17</v>
      </c>
      <c r="E227" s="64">
        <f t="shared" ref="E227:F227" si="62">E228</f>
        <v>3099.54</v>
      </c>
      <c r="F227" s="64">
        <f t="shared" si="62"/>
        <v>0</v>
      </c>
      <c r="G227" s="64">
        <f>G228</f>
        <v>0</v>
      </c>
      <c r="H227" s="64">
        <f t="shared" si="54"/>
        <v>0</v>
      </c>
    </row>
    <row r="228" spans="1:8" ht="25.5" x14ac:dyDescent="0.25">
      <c r="A228" s="55">
        <v>42</v>
      </c>
      <c r="B228" s="56"/>
      <c r="C228" s="57"/>
      <c r="D228" s="57" t="s">
        <v>36</v>
      </c>
      <c r="E228" s="64">
        <v>3099.54</v>
      </c>
      <c r="F228" s="64"/>
      <c r="G228" s="64">
        <v>0</v>
      </c>
      <c r="H228" s="64">
        <f t="shared" si="54"/>
        <v>0</v>
      </c>
    </row>
    <row r="229" spans="1:8" ht="15" customHeight="1" x14ac:dyDescent="0.25">
      <c r="A229" s="264" t="s">
        <v>135</v>
      </c>
      <c r="B229" s="265"/>
      <c r="C229" s="266"/>
      <c r="D229" s="84" t="s">
        <v>136</v>
      </c>
      <c r="E229" s="82">
        <f t="shared" ref="E229:G230" si="63">E230</f>
        <v>1500</v>
      </c>
      <c r="F229" s="82">
        <f t="shared" si="63"/>
        <v>0</v>
      </c>
      <c r="G229" s="82">
        <f t="shared" si="63"/>
        <v>300</v>
      </c>
      <c r="H229" s="82">
        <f t="shared" si="54"/>
        <v>20</v>
      </c>
    </row>
    <row r="230" spans="1:8" x14ac:dyDescent="0.25">
      <c r="A230" s="70">
        <v>3</v>
      </c>
      <c r="B230" s="71"/>
      <c r="C230" s="72"/>
      <c r="D230" s="72" t="s">
        <v>15</v>
      </c>
      <c r="E230" s="64">
        <f t="shared" si="63"/>
        <v>1500</v>
      </c>
      <c r="F230" s="64">
        <f t="shared" si="63"/>
        <v>0</v>
      </c>
      <c r="G230" s="64">
        <f t="shared" si="63"/>
        <v>300</v>
      </c>
      <c r="H230" s="64">
        <f t="shared" si="54"/>
        <v>20</v>
      </c>
    </row>
    <row r="231" spans="1:8" x14ac:dyDescent="0.25">
      <c r="A231" s="70">
        <v>32</v>
      </c>
      <c r="B231" s="71"/>
      <c r="C231" s="72"/>
      <c r="D231" s="72" t="s">
        <v>28</v>
      </c>
      <c r="E231" s="64">
        <v>1500</v>
      </c>
      <c r="F231" s="64"/>
      <c r="G231" s="64">
        <f>G232+G233</f>
        <v>300</v>
      </c>
      <c r="H231" s="64">
        <f t="shared" si="54"/>
        <v>20</v>
      </c>
    </row>
    <row r="232" spans="1:8" ht="25.5" x14ac:dyDescent="0.25">
      <c r="A232" s="116"/>
      <c r="B232" s="117"/>
      <c r="C232" s="118">
        <v>3221</v>
      </c>
      <c r="D232" s="118" t="s">
        <v>146</v>
      </c>
      <c r="E232" s="64"/>
      <c r="F232" s="64"/>
      <c r="G232" s="64">
        <v>0</v>
      </c>
      <c r="H232" s="64" t="e">
        <f t="shared" si="54"/>
        <v>#DIV/0!</v>
      </c>
    </row>
    <row r="233" spans="1:8" x14ac:dyDescent="0.25">
      <c r="A233" s="116"/>
      <c r="B233" s="117"/>
      <c r="C233" s="118">
        <v>3225</v>
      </c>
      <c r="D233" s="118" t="s">
        <v>151</v>
      </c>
      <c r="E233" s="64"/>
      <c r="F233" s="64"/>
      <c r="G233" s="64">
        <v>300</v>
      </c>
      <c r="H233" s="64" t="e">
        <f t="shared" si="54"/>
        <v>#DIV/0!</v>
      </c>
    </row>
    <row r="234" spans="1:8" ht="25.5" customHeight="1" x14ac:dyDescent="0.25">
      <c r="A234" s="277" t="s">
        <v>129</v>
      </c>
      <c r="B234" s="278"/>
      <c r="C234" s="279"/>
      <c r="D234" s="79" t="s">
        <v>130</v>
      </c>
      <c r="E234" s="81">
        <f t="shared" ref="E234:G235" si="64">E235</f>
        <v>1567</v>
      </c>
      <c r="F234" s="81">
        <f t="shared" si="64"/>
        <v>0</v>
      </c>
      <c r="G234" s="81">
        <f t="shared" si="64"/>
        <v>1513.36</v>
      </c>
      <c r="H234" s="81">
        <f t="shared" si="54"/>
        <v>96.57689853222719</v>
      </c>
    </row>
    <row r="235" spans="1:8" ht="25.5" customHeight="1" x14ac:dyDescent="0.25">
      <c r="A235" s="264" t="s">
        <v>121</v>
      </c>
      <c r="B235" s="265"/>
      <c r="C235" s="266"/>
      <c r="D235" s="84" t="s">
        <v>94</v>
      </c>
      <c r="E235" s="85">
        <f t="shared" si="64"/>
        <v>1567</v>
      </c>
      <c r="F235" s="85">
        <f t="shared" si="64"/>
        <v>0</v>
      </c>
      <c r="G235" s="85">
        <f>G236</f>
        <v>1513.36</v>
      </c>
      <c r="H235" s="85">
        <f t="shared" si="54"/>
        <v>96.57689853222719</v>
      </c>
    </row>
    <row r="236" spans="1:8" x14ac:dyDescent="0.25">
      <c r="A236" s="55">
        <v>3</v>
      </c>
      <c r="B236" s="56"/>
      <c r="C236" s="57"/>
      <c r="D236" s="57" t="s">
        <v>15</v>
      </c>
      <c r="E236" s="64">
        <f>E237+E241+E244</f>
        <v>1567</v>
      </c>
      <c r="F236" s="64">
        <f>SUM(F237:F244)</f>
        <v>0</v>
      </c>
      <c r="G236" s="64">
        <f>G237+G241+G244</f>
        <v>1513.36</v>
      </c>
      <c r="H236" s="64">
        <f t="shared" si="54"/>
        <v>96.57689853222719</v>
      </c>
    </row>
    <row r="237" spans="1:8" x14ac:dyDescent="0.25">
      <c r="A237" s="55"/>
      <c r="B237" s="56">
        <v>31</v>
      </c>
      <c r="C237" s="57"/>
      <c r="D237" s="57" t="s">
        <v>16</v>
      </c>
      <c r="E237" s="64">
        <v>597</v>
      </c>
      <c r="F237" s="64"/>
      <c r="G237" s="64">
        <f>SUM(G238:G240)</f>
        <v>596.29</v>
      </c>
      <c r="H237" s="64">
        <f t="shared" si="54"/>
        <v>99.881072026800666</v>
      </c>
    </row>
    <row r="238" spans="1:8" x14ac:dyDescent="0.25">
      <c r="A238" s="116"/>
      <c r="B238" s="117"/>
      <c r="C238" s="118">
        <v>3111</v>
      </c>
      <c r="D238" s="118" t="s">
        <v>154</v>
      </c>
      <c r="E238" s="64"/>
      <c r="F238" s="64"/>
      <c r="G238" s="64">
        <v>508.77</v>
      </c>
      <c r="H238" s="64" t="e">
        <f t="shared" si="54"/>
        <v>#DIV/0!</v>
      </c>
    </row>
    <row r="239" spans="1:8" ht="25.5" x14ac:dyDescent="0.25">
      <c r="A239" s="116"/>
      <c r="B239" s="117"/>
      <c r="C239" s="118">
        <v>3132</v>
      </c>
      <c r="D239" s="118" t="s">
        <v>156</v>
      </c>
      <c r="E239" s="64"/>
      <c r="F239" s="64"/>
      <c r="G239" s="64">
        <v>78.87</v>
      </c>
      <c r="H239" s="64" t="e">
        <f t="shared" si="54"/>
        <v>#DIV/0!</v>
      </c>
    </row>
    <row r="240" spans="1:8" ht="37.5" customHeight="1" x14ac:dyDescent="0.25">
      <c r="A240" s="116"/>
      <c r="B240" s="117"/>
      <c r="C240" s="118">
        <v>3133</v>
      </c>
      <c r="D240" s="118" t="s">
        <v>171</v>
      </c>
      <c r="E240" s="64"/>
      <c r="F240" s="64"/>
      <c r="G240" s="64">
        <v>8.65</v>
      </c>
      <c r="H240" s="64" t="e">
        <f t="shared" si="54"/>
        <v>#DIV/0!</v>
      </c>
    </row>
    <row r="241" spans="1:8" x14ac:dyDescent="0.25">
      <c r="A241" s="55"/>
      <c r="B241" s="56">
        <v>32</v>
      </c>
      <c r="C241" s="57"/>
      <c r="D241" s="57" t="s">
        <v>28</v>
      </c>
      <c r="E241" s="64">
        <v>650</v>
      </c>
      <c r="F241" s="64"/>
      <c r="G241" s="64">
        <f>G242+G243</f>
        <v>655.04999999999995</v>
      </c>
      <c r="H241" s="64">
        <f t="shared" si="54"/>
        <v>100.77692307692307</v>
      </c>
    </row>
    <row r="242" spans="1:8" x14ac:dyDescent="0.25">
      <c r="A242" s="116"/>
      <c r="B242" s="117"/>
      <c r="C242" s="118">
        <v>3295</v>
      </c>
      <c r="D242" s="118" t="s">
        <v>161</v>
      </c>
      <c r="E242" s="64"/>
      <c r="F242" s="64"/>
      <c r="G242" s="64">
        <v>33.18</v>
      </c>
      <c r="H242" s="64" t="e">
        <f t="shared" si="54"/>
        <v>#DIV/0!</v>
      </c>
    </row>
    <row r="243" spans="1:8" x14ac:dyDescent="0.25">
      <c r="A243" s="116"/>
      <c r="B243" s="117"/>
      <c r="C243" s="118">
        <v>3296</v>
      </c>
      <c r="D243" s="118" t="s">
        <v>172</v>
      </c>
      <c r="E243" s="64"/>
      <c r="F243" s="64"/>
      <c r="G243" s="64">
        <v>621.87</v>
      </c>
      <c r="H243" s="64" t="e">
        <f t="shared" si="54"/>
        <v>#DIV/0!</v>
      </c>
    </row>
    <row r="244" spans="1:8" x14ac:dyDescent="0.25">
      <c r="A244" s="55"/>
      <c r="B244" s="56">
        <v>34</v>
      </c>
      <c r="C244" s="57"/>
      <c r="D244" s="57" t="s">
        <v>56</v>
      </c>
      <c r="E244" s="64">
        <v>320</v>
      </c>
      <c r="F244" s="64"/>
      <c r="G244" s="64">
        <f>G245</f>
        <v>262.02</v>
      </c>
      <c r="H244" s="64">
        <f t="shared" si="54"/>
        <v>81.881249999999994</v>
      </c>
    </row>
    <row r="245" spans="1:8" x14ac:dyDescent="0.25">
      <c r="A245" s="116"/>
      <c r="B245" s="117"/>
      <c r="C245" s="118">
        <v>3433</v>
      </c>
      <c r="D245" s="118" t="s">
        <v>173</v>
      </c>
      <c r="E245" s="64"/>
      <c r="F245" s="64"/>
      <c r="G245" s="64">
        <v>262.02</v>
      </c>
      <c r="H245" s="64" t="e">
        <f t="shared" si="54"/>
        <v>#DIV/0!</v>
      </c>
    </row>
    <row r="246" spans="1:8" ht="25.5" x14ac:dyDescent="0.25">
      <c r="A246" s="277" t="s">
        <v>122</v>
      </c>
      <c r="B246" s="278"/>
      <c r="C246" s="279"/>
      <c r="D246" s="79" t="s">
        <v>123</v>
      </c>
      <c r="E246" s="81">
        <f t="shared" ref="E246:E248" si="65">E247</f>
        <v>115749.17</v>
      </c>
      <c r="F246" s="81">
        <f t="shared" ref="F246:G247" si="66">F247</f>
        <v>0</v>
      </c>
      <c r="G246" s="81">
        <f t="shared" si="66"/>
        <v>66044.81</v>
      </c>
      <c r="H246" s="81">
        <f t="shared" si="54"/>
        <v>57.058560333521179</v>
      </c>
    </row>
    <row r="247" spans="1:8" ht="25.5" x14ac:dyDescent="0.25">
      <c r="A247" s="264" t="s">
        <v>114</v>
      </c>
      <c r="B247" s="265"/>
      <c r="C247" s="266"/>
      <c r="D247" s="84" t="s">
        <v>115</v>
      </c>
      <c r="E247" s="82">
        <f t="shared" si="65"/>
        <v>115749.17</v>
      </c>
      <c r="F247" s="82">
        <f t="shared" si="66"/>
        <v>0</v>
      </c>
      <c r="G247" s="82">
        <f t="shared" si="66"/>
        <v>66044.81</v>
      </c>
      <c r="H247" s="82">
        <f t="shared" si="54"/>
        <v>57.058560333521179</v>
      </c>
    </row>
    <row r="248" spans="1:8" x14ac:dyDescent="0.25">
      <c r="A248" s="55">
        <v>3</v>
      </c>
      <c r="B248" s="56"/>
      <c r="C248" s="57"/>
      <c r="D248" s="57" t="s">
        <v>15</v>
      </c>
      <c r="E248" s="64">
        <f t="shared" si="65"/>
        <v>115749.17</v>
      </c>
      <c r="F248" s="64">
        <f t="shared" ref="F248:G248" si="67">F249</f>
        <v>0</v>
      </c>
      <c r="G248" s="64">
        <f t="shared" si="67"/>
        <v>66044.81</v>
      </c>
      <c r="H248" s="64">
        <f t="shared" si="54"/>
        <v>57.058560333521179</v>
      </c>
    </row>
    <row r="249" spans="1:8" x14ac:dyDescent="0.25">
      <c r="A249" s="148"/>
      <c r="B249" s="149">
        <v>32</v>
      </c>
      <c r="C249" s="150"/>
      <c r="D249" s="57" t="s">
        <v>28</v>
      </c>
      <c r="E249" s="64">
        <v>115749.17</v>
      </c>
      <c r="F249" s="64"/>
      <c r="G249" s="64">
        <f>G250</f>
        <v>66044.81</v>
      </c>
      <c r="H249" s="64">
        <f t="shared" si="54"/>
        <v>57.058560333521179</v>
      </c>
    </row>
    <row r="250" spans="1:8" s="131" customFormat="1" ht="29.25" customHeight="1" x14ac:dyDescent="0.25">
      <c r="A250" s="137"/>
      <c r="B250" s="137"/>
      <c r="C250" s="135">
        <v>3231</v>
      </c>
      <c r="D250" s="135" t="s">
        <v>147</v>
      </c>
      <c r="E250" s="64"/>
      <c r="F250" s="64"/>
      <c r="G250" s="64">
        <v>66044.81</v>
      </c>
      <c r="H250" s="64" t="e">
        <f t="shared" si="54"/>
        <v>#DIV/0!</v>
      </c>
    </row>
    <row r="251" spans="1:8" x14ac:dyDescent="0.25">
      <c r="D251" s="146" t="s">
        <v>132</v>
      </c>
      <c r="E251" s="147">
        <f>E133+E7</f>
        <v>3636664.0099999993</v>
      </c>
      <c r="F251" s="147">
        <v>0</v>
      </c>
      <c r="G251" s="147">
        <f>G133+G7</f>
        <v>1639107.7200000002</v>
      </c>
      <c r="H251" s="86">
        <f t="shared" si="54"/>
        <v>45.07173925039065</v>
      </c>
    </row>
    <row r="254" spans="1:8" x14ac:dyDescent="0.25">
      <c r="G254" s="169"/>
    </row>
  </sheetData>
  <mergeCells count="59">
    <mergeCell ref="A246:C246"/>
    <mergeCell ref="A247:C247"/>
    <mergeCell ref="A215:C215"/>
    <mergeCell ref="A234:C234"/>
    <mergeCell ref="A235:C235"/>
    <mergeCell ref="A229:C229"/>
    <mergeCell ref="A226:B226"/>
    <mergeCell ref="A210:C210"/>
    <mergeCell ref="A219:C219"/>
    <mergeCell ref="A135:C135"/>
    <mergeCell ref="A144:C144"/>
    <mergeCell ref="A223:C223"/>
    <mergeCell ref="A196:C196"/>
    <mergeCell ref="A206:C206"/>
    <mergeCell ref="A128:C128"/>
    <mergeCell ref="A129:C129"/>
    <mergeCell ref="A133:C133"/>
    <mergeCell ref="A195:C195"/>
    <mergeCell ref="A200:C200"/>
    <mergeCell ref="A184:C184"/>
    <mergeCell ref="A134:C134"/>
    <mergeCell ref="A123:C123"/>
    <mergeCell ref="A79:C79"/>
    <mergeCell ref="A78:C78"/>
    <mergeCell ref="A83:C83"/>
    <mergeCell ref="A92:C92"/>
    <mergeCell ref="A93:C93"/>
    <mergeCell ref="A101:C101"/>
    <mergeCell ref="A113:C113"/>
    <mergeCell ref="A114:C114"/>
    <mergeCell ref="A109:C109"/>
    <mergeCell ref="A119:C119"/>
    <mergeCell ref="A1:H1"/>
    <mergeCell ref="A191:C191"/>
    <mergeCell ref="A71:C71"/>
    <mergeCell ref="A5:C5"/>
    <mergeCell ref="A88:C88"/>
    <mergeCell ref="A9:C9"/>
    <mergeCell ref="A18:C18"/>
    <mergeCell ref="A19:C19"/>
    <mergeCell ref="A24:C24"/>
    <mergeCell ref="A25:C25"/>
    <mergeCell ref="A32:C32"/>
    <mergeCell ref="A33:C33"/>
    <mergeCell ref="A172:C172"/>
    <mergeCell ref="A87:C87"/>
    <mergeCell ref="A45:C45"/>
    <mergeCell ref="A46:C46"/>
    <mergeCell ref="A3:H3"/>
    <mergeCell ref="A60:C60"/>
    <mergeCell ref="A7:C7"/>
    <mergeCell ref="A8:C8"/>
    <mergeCell ref="A40:C40"/>
    <mergeCell ref="A41:C41"/>
    <mergeCell ref="A74:C74"/>
    <mergeCell ref="D4:G4"/>
    <mergeCell ref="A6:D6"/>
    <mergeCell ref="A13:C13"/>
    <mergeCell ref="A57:C57"/>
  </mergeCells>
  <pageMargins left="0.25" right="0.25" top="0.75" bottom="0.75" header="0.3" footer="0.3"/>
  <pageSetup paperSize="9" scale="7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6</vt:i4>
      </vt:variant>
      <vt:variant>
        <vt:lpstr>Imenovani rasponi</vt:lpstr>
      </vt:variant>
      <vt:variant>
        <vt:i4>3</vt:i4>
      </vt:variant>
    </vt:vector>
  </HeadingPairs>
  <TitlesOfParts>
    <vt:vector size="9" baseType="lpstr">
      <vt:lpstr>SAŽETAK</vt:lpstr>
      <vt:lpstr> Račun prihoda i rashoda</vt:lpstr>
      <vt:lpstr>Rh i ph prema izvorima finan</vt:lpstr>
      <vt:lpstr>Rashodi prema funkcijskoj kl</vt:lpstr>
      <vt:lpstr>Račun financiranja</vt:lpstr>
      <vt:lpstr>POSEBNI DIO</vt:lpstr>
      <vt:lpstr>' Račun prihoda i rashoda'!Ispis_naslova</vt:lpstr>
      <vt:lpstr>'POSEBNI DIO'!Ispis_naslova</vt:lpstr>
      <vt:lpstr>'Rashodi prema funkcijskoj kl'!Ispis_naslova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 Lacković</dc:creator>
  <cp:lastModifiedBy>User</cp:lastModifiedBy>
  <cp:lastPrinted>2024-07-12T10:56:58Z</cp:lastPrinted>
  <dcterms:created xsi:type="dcterms:W3CDTF">2022-08-12T12:51:27Z</dcterms:created>
  <dcterms:modified xsi:type="dcterms:W3CDTF">2024-07-26T09:01:35Z</dcterms:modified>
</cp:coreProperties>
</file>